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OAC" sheetId="1" r:id="rId1"/>
    <sheet name="PO COMUNIC." sheetId="6" r:id="rId2"/>
    <sheet name="auditoria interna" sheetId="2" r:id="rId3"/>
    <sheet name="mapa riesgos" sheetId="3" r:id="rId4"/>
    <sheet name="INDIC. ENT. EX" sheetId="4" r:id="rId5"/>
    <sheet name="INDIC. CAL" sheetId="5" r:id="rId6"/>
    <sheet name="Escalas" sheetId="7" r:id="rId7"/>
  </sheets>
  <definedNames>
    <definedName name="_xlnm.Print_Area" localSheetId="0">OAC!$A$1:$H$87</definedName>
    <definedName name="_xlnm.Print_Titles" localSheetId="0">OAC!$1:$12</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 l="1"/>
  <c r="G42" i="1"/>
  <c r="D41" i="1"/>
  <c r="H24" i="1" l="1"/>
  <c r="G24" i="1"/>
  <c r="H42" i="1" l="1"/>
  <c r="I41" i="1" l="1"/>
  <c r="G38" i="1" l="1"/>
  <c r="H38" i="1" s="1"/>
  <c r="J44" i="1" l="1"/>
  <c r="L44" i="1" s="1"/>
  <c r="U16" i="6" l="1"/>
  <c r="T16" i="6"/>
  <c r="V16" i="6" l="1"/>
  <c r="Q14" i="6"/>
  <c r="Q37" i="6"/>
  <c r="Q36" i="6"/>
  <c r="Q35" i="6"/>
  <c r="Q34" i="6"/>
  <c r="J34" i="6"/>
  <c r="Q33" i="6"/>
  <c r="Q32" i="6"/>
  <c r="Q31" i="6"/>
  <c r="Q30" i="6"/>
  <c r="M30" i="6"/>
  <c r="Q29" i="6"/>
  <c r="Q28" i="6"/>
  <c r="Q27" i="6"/>
  <c r="Q26" i="6"/>
  <c r="P26" i="6"/>
  <c r="M26" i="6"/>
  <c r="J26" i="6"/>
  <c r="G26" i="6"/>
  <c r="Q25" i="6"/>
  <c r="Q24" i="6"/>
  <c r="Q23" i="6"/>
  <c r="Q22" i="6"/>
  <c r="P22" i="6"/>
  <c r="M22" i="6"/>
  <c r="J22" i="6"/>
  <c r="G22" i="6"/>
  <c r="Q21" i="6"/>
  <c r="Q20" i="6"/>
  <c r="Q19" i="6"/>
  <c r="Q18" i="6"/>
  <c r="P18" i="6"/>
  <c r="M18" i="6"/>
  <c r="J18" i="6"/>
  <c r="G18" i="6"/>
  <c r="Q17" i="6"/>
  <c r="Q16" i="6"/>
  <c r="Q15" i="6"/>
  <c r="P14" i="6"/>
  <c r="M14" i="6"/>
  <c r="J14" i="6"/>
  <c r="G14" i="6"/>
  <c r="Q13" i="6"/>
  <c r="Q12" i="6"/>
  <c r="Q11" i="6"/>
  <c r="Q10" i="6"/>
  <c r="P10" i="6"/>
  <c r="M10" i="6"/>
  <c r="J10" i="6"/>
  <c r="G10" i="6"/>
  <c r="G33" i="1"/>
  <c r="H33" i="1" l="1"/>
  <c r="D16" i="4"/>
  <c r="H16" i="4" s="1"/>
  <c r="C16" i="4"/>
  <c r="B16" i="4"/>
  <c r="H15" i="4"/>
  <c r="F15" i="4"/>
  <c r="H14" i="4"/>
  <c r="F14" i="4"/>
  <c r="H13" i="4"/>
  <c r="F13" i="4"/>
  <c r="H12" i="4"/>
  <c r="F12" i="4"/>
  <c r="H11" i="4"/>
  <c r="F11" i="4"/>
  <c r="H10" i="4"/>
  <c r="F10" i="4"/>
  <c r="H9" i="4"/>
  <c r="F9" i="4"/>
  <c r="H8" i="4"/>
  <c r="F8" i="4"/>
  <c r="H7" i="4"/>
  <c r="F7" i="4"/>
  <c r="H6" i="4"/>
  <c r="F6" i="4"/>
  <c r="H5" i="4"/>
  <c r="F5" i="4"/>
  <c r="H4" i="4"/>
  <c r="F4" i="4"/>
  <c r="H3" i="4"/>
  <c r="F3" i="4"/>
  <c r="F16" i="4" l="1"/>
  <c r="F52" i="3"/>
  <c r="E52" i="3"/>
  <c r="F56" i="3" s="1"/>
  <c r="H43" i="1" l="1"/>
  <c r="H44" i="1" s="1"/>
</calcChain>
</file>

<file path=xl/sharedStrings.xml><?xml version="1.0" encoding="utf-8"?>
<sst xmlns="http://schemas.openxmlformats.org/spreadsheetml/2006/main" count="703" uniqueCount="379">
  <si>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</si>
  <si>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</si>
  <si>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</si>
  <si>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</si>
  <si>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</si>
  <si>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</si>
  <si>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r>
      <t xml:space="preserve">3. OBJETIVOS INSTITUCIONALES RELACIONADOS CON LA DEPENDENCIA: </t>
    </r>
    <r>
      <rPr>
        <sz val="10"/>
        <color theme="1"/>
        <rFont val="Arial"/>
        <family val="2"/>
      </rPr>
      <t xml:space="preserve">Comunicar interna y externamente la gestión de Instituto, suministrando la información de manera clara, veraz y oportuna a los diferentes grupos de interés. </t>
    </r>
  </si>
  <si>
    <t>5. COMPROMISOS ASOCIADOS AL CUMPLIMIENTO DEL OBJETIVO INSTITUCIONAL</t>
  </si>
  <si>
    <t>5. MEDICION DE RESULTADOS</t>
  </si>
  <si>
    <t>5.1.
INDICADOR</t>
  </si>
  <si>
    <t>5.3. ANALISIS DE RESULTADOS</t>
  </si>
  <si>
    <t>Enviar 100 comunicados de prensa en los cuales se divulguen las actividades del IDRD.</t>
  </si>
  <si>
    <t>Incrementar 23.101 seguidores en Twitter a los 77.006 con los que se cerró el 2016</t>
  </si>
  <si>
    <t xml:space="preserve">Incrementar 7.467 ´Me gusta' en Fan Page, a los 24.890 con que se cerró el 2016. </t>
  </si>
  <si>
    <t>Incrementar 340 seguidores en Instagram a los 1.700 con que se cerró el 2016.</t>
  </si>
  <si>
    <t>Divulgar 96 videos con información institucional.</t>
  </si>
  <si>
    <t xml:space="preserve">Revisar, aprobar y cargar en Isolución un procedimiento del proceso a su cargo. </t>
  </si>
  <si>
    <t>Procedimiento modificado.</t>
  </si>
  <si>
    <t>Revisar, aprobar y cargar en Isolución un instructivo del proceso a su cargo.</t>
  </si>
  <si>
    <t>Instructivo modificado.</t>
  </si>
  <si>
    <t>Mapa de riesgos</t>
  </si>
  <si>
    <t>Indicador Atención Entes de Control Externo</t>
  </si>
  <si>
    <t>9. FIRMA:</t>
  </si>
  <si>
    <r>
      <t xml:space="preserve">4. PROYECTO DE INVERSIÓN: </t>
    </r>
    <r>
      <rPr>
        <sz val="10"/>
        <color theme="1"/>
        <rFont val="Arial"/>
        <family val="2"/>
      </rPr>
      <t>No es responsable de proyecto de inversión</t>
    </r>
  </si>
  <si>
    <t>Núm.</t>
  </si>
  <si>
    <t>Tipo</t>
  </si>
  <si>
    <t>Estado</t>
  </si>
  <si>
    <t>Descripción</t>
  </si>
  <si>
    <t>Reporta</t>
  </si>
  <si>
    <t>Responsable</t>
  </si>
  <si>
    <t>Fecha de Creación</t>
  </si>
  <si>
    <t>Observación</t>
  </si>
  <si>
    <t>Proceso</t>
  </si>
  <si>
    <t>%Avance Plan de Acciones</t>
  </si>
  <si>
    <t>% Avance CORRECCIÓN INMEDIATA</t>
  </si>
  <si>
    <t>% Total de Avance</t>
  </si>
  <si>
    <t>Auditoría Interna del SIG.</t>
  </si>
  <si>
    <t>Abierta</t>
  </si>
  <si>
    <t>No se tiene estructurado el plan de comunicación incumpliendo lo establecido en el numeral 4,2,7 de la norma NTD SIG NDT-SIG 001:2011 Planificacion de la Comunicación y la Participacion.</t>
  </si>
  <si>
    <t>OSCAR PUENTES</t>
  </si>
  <si>
    <t>CONNY ARELLYS MOGOLLÓN BARBOSA</t>
  </si>
  <si>
    <t>No</t>
  </si>
  <si>
    <t>GESTIÓN DE COMUNICACIONES</t>
  </si>
  <si>
    <t>-</t>
  </si>
  <si>
    <t>No se encuentra evidencia alguna del procedimiento de atención a conceptos de proyectos de consejo, congreso y gobierno distrital, ya que se interpreta de forma inadecuada las palabras comunicación interna, asociando como proceso de la institución y no como divulgación interna de los proyectos, incorporando este procedimiento al proceso de gestión de la comunicación, sin tener relevancia de los objetivos de la caracterización del proceso, incumpliento lo establecido en el numeral 4,2,3 literal c de la y NTD SIG 001:2011 (4,2,3) Planificación Operativa del Sistema Integrado de Gestión y el numeral 5,5,3 de la norma ISO 9001:2008 (5,5,3)</t>
  </si>
  <si>
    <t>MAPA DE RIESGOS DE GESTIÓN - IDRD</t>
  </si>
  <si>
    <t>PROCESO</t>
  </si>
  <si>
    <t xml:space="preserve"> RIESGO</t>
  </si>
  <si>
    <t>MATERIALIZACIÓN</t>
  </si>
  <si>
    <t>INDICADOR QUE NO CUMPLE</t>
  </si>
  <si>
    <t>FRECUENCIA DE MEDICIÓN</t>
  </si>
  <si>
    <t>No. PERIODOS Q NO SE CUMPLE EL INDICADOR</t>
  </si>
  <si>
    <t>ZONA DEL RIESGO</t>
  </si>
  <si>
    <t>FECHA CREACIÓN</t>
  </si>
  <si>
    <t>No.</t>
  </si>
  <si>
    <t>Fecha  indicador ISOLUCIÖN</t>
  </si>
  <si>
    <t>DESCRIPCIÓN</t>
  </si>
  <si>
    <t>SI</t>
  </si>
  <si>
    <t>NO</t>
  </si>
  <si>
    <t>ADMINISTRACIÓN Y MANTENIMIENTO DE PARQUES</t>
  </si>
  <si>
    <t>2017 Accidentalidad de los usuarios en el uso de los parques y/o escenarios</t>
  </si>
  <si>
    <t>X</t>
  </si>
  <si>
    <t>Mensual</t>
  </si>
  <si>
    <t>Extremo</t>
  </si>
  <si>
    <t>2017 Cuando se adelantan los procesos públicos de selección de contratistas y proveedores no se garantiza la idoneidad de los seleccionados para prestar los servicios de apoyo para el desarrollo del proceso</t>
  </si>
  <si>
    <t>Solamente se reporto el 30 de junio de 2017</t>
  </si>
  <si>
    <t>Número de propuestas evaluadas dentro de los procesos licitatorios de mantenimiento / Número de propuestas recibidas dentro de los procesos licitatorios de mantenimiento X 100</t>
  </si>
  <si>
    <t>Semestral</t>
  </si>
  <si>
    <t>NA</t>
  </si>
  <si>
    <t>Alto</t>
  </si>
  <si>
    <t>2017 Lesiones a los usuarios por ingreso de armas blancas y/o de fuego a los parques y/o escenarios</t>
  </si>
  <si>
    <t>2017 No cumplir con las metas establecidas en el proyecto de inversión - Parques</t>
  </si>
  <si>
    <t>Reportan desde Junio
No hay reporte de Diciembre</t>
  </si>
  <si>
    <t>Noviembre</t>
  </si>
  <si>
    <t>(No. de metas mensuales que cumplieron con la ejecución / No. de metas mensuales programadas) x 100</t>
  </si>
  <si>
    <t>Moderado</t>
  </si>
  <si>
    <t>2017 Pérdida de recursos en el aprovechamiento económico de los parques y escenarios.</t>
  </si>
  <si>
    <t xml:space="preserve">Reportaron de enero a abril. 
No hay reporte de mayo a diciembre </t>
  </si>
  <si>
    <t>Abril</t>
  </si>
  <si>
    <t>Número de consignaciones adulteradas o falsificadas / Número total de consignaciones) x 100</t>
  </si>
  <si>
    <t>2017 Recortes Presupuestales por baja ejecución de los recursos asignados</t>
  </si>
  <si>
    <t>Reportaron Junio
No reportaron diciembre</t>
  </si>
  <si>
    <t>ADQUISICIÓN DE BIENES Y SERVICIOS</t>
  </si>
  <si>
    <t>2017 Desactualización de los expedientes contractuales físicos y virtuales en la etapa contractual y poscontractual</t>
  </si>
  <si>
    <t>Reportaron un trimestre a Junio.
No reportaron los dos trimestres restantes Septiembre y Diciembre</t>
  </si>
  <si>
    <t>Trimestral</t>
  </si>
  <si>
    <t>2017 Plan Anual de Adquisiciones desactualizado en el SECOP</t>
  </si>
  <si>
    <t>Reportado Junio. Julio y agosto.
Por migración a SECOP II, las variables de cálculo del indicador no se encuentran disponibles</t>
  </si>
  <si>
    <t>Junio
Julio
Agosto</t>
  </si>
  <si>
    <t xml:space="preserve">Número de seguimientos realizados de las primeras actualizaciones al plan anual de adquisiciones en el periodo
</t>
  </si>
  <si>
    <t>2017 Debilidad en realización del análisis del sector</t>
  </si>
  <si>
    <t>No hay valores disponibles</t>
  </si>
  <si>
    <t>No aparece indidicador</t>
  </si>
  <si>
    <t>2017 Demora en el inicio de los procesos de contratación.</t>
  </si>
  <si>
    <t>Reportado solamente un mes a 30 de junio</t>
  </si>
  <si>
    <t>2017 Desactualización de los expedientes contractuales virtuales en la etapa precontractual por la digitalización de documentos (Retrasos en la digitalización e incorporación de la documentación en los expedientes virtuales relacionada con la etapa P</t>
  </si>
  <si>
    <t>Reportaron el 25 de Julio y el 31 de agosto.
No hay mas reportes</t>
  </si>
  <si>
    <t>Junio
Julio</t>
  </si>
  <si>
    <t>Número de expedientes digitalizados al final del periodo) / (Número total de expedientes que requieren digitalización al inicio del periodo X 100</t>
  </si>
  <si>
    <t>Bimestral</t>
  </si>
  <si>
    <t>2017 Incumplimiento del objeto o de las obligaciones contractuales relacionadas con las obligaciones de la supervisión y/o interventoría</t>
  </si>
  <si>
    <t>Reportan el 25 de Julio  se indicad que el numerador del indicador no esta disponible para reporte</t>
  </si>
  <si>
    <t>No hay reporte valido</t>
  </si>
  <si>
    <t>Número de supervisores capacitados en el periodo que han incumplido la entrega de dos informes mensuales / Número de total de supervisores que han incumplido la entrega del informe de supervisión en el periodo x 100</t>
  </si>
  <si>
    <t>2017 Que se declare desierto y no exista tiempo suficiente para revisar y reiniciar un nuevo proceso</t>
  </si>
  <si>
    <t>Número de procesos de selección que han sido declarados desiertos y que no se han reiniciado por tiempo insuficiente durante la vigencia / Número total de procesos de selección tramitados durante la vigencia x 100</t>
  </si>
  <si>
    <t>2017 Retraso en la legalización del contrato que requieren garantía.</t>
  </si>
  <si>
    <t>Reportado 30 de septiembre y el  10 de noviembre.
Solamente válido el de noviembre</t>
  </si>
  <si>
    <t>Julio
Octubre</t>
  </si>
  <si>
    <t>Número de contratos para los cuales no se han entregado las garantías en el tiempo establecido + Número de modificaciones contractuales para las cuales no se han entregado las garantías en el tiempo establecido / Número total de contratos que requirieron de garantía para su legalización + Número total de modificaciones que requirieron de garantía para su legalización X 100 .</t>
  </si>
  <si>
    <t>ATENCIÓN AL CIUDADANO</t>
  </si>
  <si>
    <t>2017 Error en la información que se reporta al SA</t>
  </si>
  <si>
    <t xml:space="preserve">Reportado 1ro y 2do trimestre.
No hay reporte de 3er y 4to trimestre </t>
  </si>
  <si>
    <t>Abril - Junio</t>
  </si>
  <si>
    <t xml:space="preserve">Número de reportes realizados a la Alcaldía Mayor sobre fallas en el SAT.
</t>
  </si>
  <si>
    <t>Bajo</t>
  </si>
  <si>
    <t>2017 Inadecuada atención al ciudadano en los Supercades</t>
  </si>
  <si>
    <t>Reporte de Junio a Diciembre</t>
  </si>
  <si>
    <t>CONTROL, EVALUACIÓN Y SEGUIMIENTO</t>
  </si>
  <si>
    <t>2017 Incumplimiento del debido proceso en las investigaciones disciplinarias.</t>
  </si>
  <si>
    <t>Reporte de 4 trimestres</t>
  </si>
  <si>
    <t>Enero - Marzo
Abril - Junio</t>
  </si>
  <si>
    <t>Número de procesos disciplinarios que cumplen con el debido proceso / Total de procesos disciplinarios abiertos X 100</t>
  </si>
  <si>
    <t>2017 No contar con la información solicitada por la Oficina de Control Interno en forma oportuna, para la realización de auditorias, evaluaciones e informes</t>
  </si>
  <si>
    <t>Reporte 2 trimestres</t>
  </si>
  <si>
    <t>Julio - Sept.
Oct. - Dic.</t>
  </si>
  <si>
    <t>Número de solicitudes con oportunidad en la respuesta /Total de solicitudes realizadas</t>
  </si>
  <si>
    <t>2017 No contar con personal capacitado y suficiente para la realizacion de auditorias en los subsistemas: ISO, OHSAS, MECI, SIGA, SGA, SGSI y Responsabilidad Social. Asi como en el tema de administracion del riesgo y la evaluacion y cumplimiento</t>
  </si>
  <si>
    <t>Anual</t>
  </si>
  <si>
    <t>2017 No realizar oportunamente el seguimiento a los planes de acción, planes de mejoramiento, originados por los monitoreos, evaluaciones, auditorias internas y externas realizadas a los procesos de la entidad</t>
  </si>
  <si>
    <t>Reporte 3 trimestres</t>
  </si>
  <si>
    <t>Abril - Junio
Julio - Sept.</t>
  </si>
  <si>
    <t>Numero de seguimientos ejecutados / Número de seguimientos programados X 100</t>
  </si>
  <si>
    <t>2017 No tramitar las quejas e informes que puedan dar lugar al inicio de una acción disciplinaria.</t>
  </si>
  <si>
    <t>Se reporto solamente el cuarto trimestre</t>
  </si>
  <si>
    <t xml:space="preserve"> 2017 Pérdida de expedientes</t>
  </si>
  <si>
    <t>2017 Vencimiento de términos en los procesos disciplinarios por cada etapa procesal.</t>
  </si>
  <si>
    <t>Enero Marzo
Abril - Junio
Julio - Sep.
Sept. Dic.</t>
  </si>
  <si>
    <t>Numero de procesos con vencimiento de términos / Total de procesos disciplinarios x  100</t>
  </si>
  <si>
    <t>DISEÑO Y CONSTRUCCIÓN DE PARQUES Y ESCENARIOS</t>
  </si>
  <si>
    <t xml:space="preserve">2017 No cumplir con las metas establecidas en el proyecto de inversión - Construcciones </t>
  </si>
  <si>
    <t>Se reporta que no se cuenta con metas de inversión en el segundo y tercer trimestre, estan proyectadas al finalizar el cuarto trimestre.
No hay reporte del 4to trimestre</t>
  </si>
  <si>
    <t xml:space="preserve">No. de metas mensuales que cumplieron con la ejecución / No. de metas mensuales programadas) x 100
</t>
  </si>
  <si>
    <t>2017 Retrasos y reprocesos (e incumplimiento de otros requisitos)en la planeación, ejecución de los contratos de mejoramiento y/o construcción de parques y escenarios</t>
  </si>
  <si>
    <t>No hay reporte del 2do semestre</t>
  </si>
  <si>
    <t>FOMENTO AL DEPORTE</t>
  </si>
  <si>
    <t>2017 Entrega inoportuna de apoyos y/o estímulos mensuales a los deportistas del programa de Rendimiento Deportivo.</t>
  </si>
  <si>
    <t>2017 Incumplimiento de las metas definidas en el proyectos de inversión - Deportes</t>
  </si>
  <si>
    <t>Reportado de febrero a diciembre</t>
  </si>
  <si>
    <t>Marzo, Abril, Mayo, Junio</t>
  </si>
  <si>
    <t xml:space="preserve"> Número de acciones ejecutadas / Total de acciones planteadas x 100 .</t>
  </si>
  <si>
    <t>2017 Posibles accidentes de los deportistas y participantes beneficiados en la ejecución de los proyectos de inversión</t>
  </si>
  <si>
    <t>2017 Inoportunidad en la divulgacion de la comunicación interna /externa requerida por las diferentes áreas /dependencias del IDRD</t>
  </si>
  <si>
    <t>2017 Mal manejo de la imagen corporativa</t>
  </si>
  <si>
    <t>2017 Desconocimiento de algunos ciudadanos sobre la misión, obras, eventos y actividades que desarrolla el idrd para la comunidad capitalina en general</t>
  </si>
  <si>
    <t>GESTIÓN DE RECURSOS FÍSICOS</t>
  </si>
  <si>
    <t>2017 Inexistencia de los bienes y elementos en bodega</t>
  </si>
  <si>
    <t>Agosto, Sept., Oct. Nov. Dic.</t>
  </si>
  <si>
    <t>2017 Los recursos para adelantar algunas actividades son limitados</t>
  </si>
  <si>
    <t>Se reporto de Julio a Diciembre, falto Junio</t>
  </si>
  <si>
    <t>Número de actividades ejecutadas / número de actividades programadas x 100</t>
  </si>
  <si>
    <t>GESTIÓN DE TALENTO HUMANO</t>
  </si>
  <si>
    <t>2017 Pagos inexactos de salarios y prestaciones sociales</t>
  </si>
  <si>
    <t>2017 Respuestas incompletas o inoportunas relacionadas con la información laboral de los servidores y exservidores públicos de instituto por parte del área de talento humano</t>
  </si>
  <si>
    <t>GESTIÓN DOCUMENTAL</t>
  </si>
  <si>
    <t>2017 No contar con el inventario documental (fondo documental acumulado, archivo central) del IDRD.</t>
  </si>
  <si>
    <t>2017 Condiciones inadecuadas de los espacios físicos utilizados como depósitos de archivo.</t>
  </si>
  <si>
    <t>2017 Incumplimiento a las actividades establecidas en el Plan Institucional de archivos -PINAR.</t>
  </si>
  <si>
    <t>GESTIÓN FINANCIERA</t>
  </si>
  <si>
    <t>2017 Emitir Estados Financieros no razonables</t>
  </si>
  <si>
    <t>2017 Exposición a robos de cuentas bancarias del IDRD</t>
  </si>
  <si>
    <t>Se reporto un solo archivo en Diciembre con datos de octubre, noviembre y diciembre.  No se reporto trimestralmente el indicador</t>
  </si>
  <si>
    <t xml:space="preserve">Número de reportes presentados por faltantes de recursos en cuentas bancarias
</t>
  </si>
  <si>
    <t>2017 Inadecuada afectación presupuestal</t>
  </si>
  <si>
    <t>2017 Pérdida de los títulos valor en custodia (Cheques, Pagarés, acuerdos de pago)</t>
  </si>
  <si>
    <t>GESTIÓN JURÍDICA</t>
  </si>
  <si>
    <t>2017 Constante creación y modificación de las normas y líneamientos internos y externos, que determinan cambios Jurisprudenciales</t>
  </si>
  <si>
    <t>2017 Daño antijurídico por las condenas adversas al Instituto</t>
  </si>
  <si>
    <t>Se reportaron 3 meses, pero el indicador debría reportarse semestralmente. Indiocador incompleto</t>
  </si>
  <si>
    <t>Número de condenas adversas.</t>
  </si>
  <si>
    <t>2017 Falta de actualización en la información de la aplicación SIPROJ WEB</t>
  </si>
  <si>
    <t>2017 Imprecisión al presentar una solicitud de Otorgamiento, renovación o actualización del reconocimiento deportivo, por parte de los ciudadanos</t>
  </si>
  <si>
    <t>PLANEACIÓN DE LA GESTIÓN</t>
  </si>
  <si>
    <t>2017 No cumplir con las metas contenidas en el plan de acción establecido</t>
  </si>
  <si>
    <t>Reportaron de enero a octubre mensualmente, pero el indicador es trimestral y no esta reportado Noviembre y diciembre para reportar el 4to trimestre</t>
  </si>
  <si>
    <r>
      <t xml:space="preserve">Enero - Marzo
Abril - Mayo
Junio - Agosto
</t>
    </r>
    <r>
      <rPr>
        <b/>
        <sz val="11"/>
        <color theme="1"/>
        <rFont val="Calibri"/>
        <family val="2"/>
        <scheme val="minor"/>
      </rPr>
      <t>Oct. - dic   No reportado</t>
    </r>
  </si>
  <si>
    <t>( Numero de metas mensuales que cumplieron con la ejecución / Número de metas mensuales programadas x 100)</t>
  </si>
  <si>
    <t>PROMOCIÓN DE LA RECRECACIÓN</t>
  </si>
  <si>
    <t>2017 Incumplimiento de las metas definidas en el proyecto de inversión - Recreación</t>
  </si>
  <si>
    <t>Febrero, Marzo, Junio, Agosto, Sept.</t>
  </si>
  <si>
    <t>Número de acciones ejecutadas / Total de acciones planteadas x 100 .</t>
  </si>
  <si>
    <t>NO SE CUENTA CON INFORMACION PARA CONCLUIR</t>
  </si>
  <si>
    <t>PORCENTAJE DE CUMPLIMIENTO</t>
  </si>
  <si>
    <t>COMPARATIVO REQUERIMIENTOS ENTES DE CONTROL POR DEPENDENCIA A TIEMPO Y A DESTIEMPO</t>
  </si>
  <si>
    <t>DEPENDENCIA</t>
  </si>
  <si>
    <t>CANTIDAD</t>
  </si>
  <si>
    <t xml:space="preserve">A TIEMPO </t>
  </si>
  <si>
    <t>EXTEMPORANEOS</t>
  </si>
  <si>
    <t>PORCENTAJE</t>
  </si>
  <si>
    <t>SUBDIRECCION TECNICA DE PARQUES</t>
  </si>
  <si>
    <t>OFICINA DE ASUNTOS DISCIPLINARIOS</t>
  </si>
  <si>
    <t>SUBDIRECCION DE CONTRATACIÓN</t>
  </si>
  <si>
    <t>O.C.I.</t>
  </si>
  <si>
    <t>SUBDIRECCION DE CONSTRUCCIONES</t>
  </si>
  <si>
    <t xml:space="preserve">SUBDIRECCION ADMINISTRATIVA Y FINANCIERA </t>
  </si>
  <si>
    <t>DIRECCIÓN</t>
  </si>
  <si>
    <t>OFICINA DE PLANEACIÓN</t>
  </si>
  <si>
    <t>SUBDIRECCION TECNICA DE RECREACIÓN Y DEPORTE</t>
  </si>
  <si>
    <t>OFICINA ASESORA JURIDICA</t>
  </si>
  <si>
    <t>ASUNTOS LOCALES</t>
  </si>
  <si>
    <t>OFICINA ASESORA DE COMUNICACIONES</t>
  </si>
  <si>
    <t>SECRETARIA GENERAL</t>
  </si>
  <si>
    <t>TOTAL:</t>
  </si>
  <si>
    <t>ANALISIS DE RESULTADO</t>
  </si>
  <si>
    <t>Indicador:</t>
  </si>
  <si>
    <t>Consultas Pagina WEB; Formula: Generar Linea Báse.</t>
  </si>
  <si>
    <t>Frecuencia:</t>
  </si>
  <si>
    <t>Nota:</t>
  </si>
  <si>
    <t>No tiene derecho sobre el Indicador</t>
  </si>
  <si>
    <t>Numerador</t>
  </si>
  <si>
    <t>Denominador</t>
  </si>
  <si>
    <t>Ejecutado</t>
  </si>
  <si>
    <t>Meta</t>
  </si>
  <si>
    <t>Fecha de Corte de la Medición</t>
  </si>
  <si>
    <t>Análisis de Datos</t>
  </si>
  <si>
    <t>Anexos</t>
  </si>
  <si>
    <t>Registros(1)</t>
  </si>
  <si>
    <t>De acuerdo con los parámetros establecidos en la página web del IDRD, se pudo establecer una linea base de datos completa que permite medir y analizar diferentes aspectos relacionadas con la actividad de los usuarios que visitan la página Web del Instituto, información que permitirá una mejor toma de decisiones frente a la estrategia de comunicación institucional hacia la ciudadanía en general a través de la web.</t>
  </si>
  <si>
    <t>Realización de campañas institucionales; Formula(N° de campañas institucionales realizadas / N° de solicitudes para realización de campañas) x 100</t>
  </si>
  <si>
    <t>Se realizaron 8 campañas institucionales, así: 1 campaña de expectativa. Sistema Integrado de Gestión de la Seguridad de la Información y 7 campañas de difusión: Movilidad Sostenible, Versión 21 del festival de Verano, Quieres asistir a la eucaristía con el papa Francisco?, Apagón Ambiental, Boletín de Control Interno, PIGA - Uso adecuado de las papeleras y Semana de la Bici.</t>
  </si>
  <si>
    <t>Se realizaron las campañas de Control Interno  y la de Boletín de Ciclovía, de las cuales  se realiza 1 solicitud para la ejecución de cada una durante el trimestre correspondiente.</t>
  </si>
  <si>
    <t>Visitas a la pagina Web. FORMULA: (No. de visitas realizadas a la pagina web / No. de visitas esperadas a la pagina web) x 100Meta:100%.</t>
  </si>
  <si>
    <r>
      <t xml:space="preserve">Debido a la agresiva campaña de difusión de las actividades y proyectos del Instituto a través de las redes sociales y la página WEB, </t>
    </r>
    <r>
      <rPr>
        <u/>
        <sz val="11"/>
        <color theme="1"/>
        <rFont val="Calibri"/>
        <family val="2"/>
        <scheme val="minor"/>
      </rPr>
      <t>se logró alcanzar el 90.63% de la meta propuesta para el primer trimestre de 2017 la cual es incrementar en un 250%</t>
    </r>
    <r>
      <rPr>
        <sz val="11"/>
        <color theme="1"/>
        <rFont val="Calibri"/>
        <family val="2"/>
        <scheme val="minor"/>
      </rPr>
      <t xml:space="preserve"> las visitas a la página frente a las 827.263 correspondientes al mismo período de 2016</t>
    </r>
  </si>
  <si>
    <r>
      <t xml:space="preserve">Debido a la agresiva campaña de difusión de las actividades y proyectos del Instituto a través de las redes sociales y la página WEB, </t>
    </r>
    <r>
      <rPr>
        <u/>
        <sz val="11"/>
        <color theme="1"/>
        <rFont val="Calibri"/>
        <family val="2"/>
        <scheme val="minor"/>
      </rPr>
      <t>se logró alcanzar el 84.81% de la meta propuesta para el segundo semestre de 2017</t>
    </r>
    <r>
      <rPr>
        <sz val="11"/>
        <color theme="1"/>
        <rFont val="Calibri"/>
        <family val="2"/>
        <scheme val="minor"/>
      </rPr>
      <t xml:space="preserve"> la cual </t>
    </r>
    <r>
      <rPr>
        <u/>
        <sz val="11"/>
        <color theme="1"/>
        <rFont val="Calibri"/>
        <family val="2"/>
        <scheme val="minor"/>
      </rPr>
      <t xml:space="preserve">era incrementar en un 250% las visitas </t>
    </r>
    <r>
      <rPr>
        <sz val="11"/>
        <color theme="1"/>
        <rFont val="Calibri"/>
        <family val="2"/>
        <scheme val="minor"/>
      </rPr>
      <t>a la página frente a las 1.010.025 correspondientes al mismo período de 2016</t>
    </r>
  </si>
  <si>
    <t xml:space="preserve">5. PLAN OPERATIVO </t>
  </si>
  <si>
    <t>SEGUIMIENTO TRIMESTRAL DEL PLAN OPERATIVO</t>
  </si>
  <si>
    <r>
      <t xml:space="preserve">TRIMESTRE:  </t>
    </r>
    <r>
      <rPr>
        <b/>
        <u/>
        <sz val="14"/>
        <rFont val="Arial"/>
        <family val="2"/>
      </rPr>
      <t>OCTUBRE A DICIEMBRE</t>
    </r>
    <r>
      <rPr>
        <b/>
        <sz val="14"/>
        <rFont val="Arial"/>
        <family val="2"/>
      </rPr>
      <t xml:space="preserve">  AÑO </t>
    </r>
    <r>
      <rPr>
        <b/>
        <u/>
        <sz val="14"/>
        <rFont val="Arial"/>
        <family val="2"/>
      </rPr>
      <t>2017</t>
    </r>
  </si>
  <si>
    <t>DEPENDENCIA Y/O ÁREA:</t>
  </si>
  <si>
    <t>ACTIVIDADES</t>
  </si>
  <si>
    <t>META</t>
  </si>
  <si>
    <t>INDICADOR 
(Formula)</t>
  </si>
  <si>
    <t xml:space="preserve">PRIMER TRIMESTRE </t>
  </si>
  <si>
    <t xml:space="preserve">SEGUNDO TRIMESTRE </t>
  </si>
  <si>
    <t xml:space="preserve">TERCER TRIMESTRE </t>
  </si>
  <si>
    <t xml:space="preserve">CUARTO TRIMESTRE </t>
  </si>
  <si>
    <t xml:space="preserve">PORCENTAJE DE CUMPLIMIENTO </t>
  </si>
  <si>
    <t>OBSERVACIONES</t>
  </si>
  <si>
    <t>EVIDENCIAS</t>
  </si>
  <si>
    <t>PROGR.</t>
  </si>
  <si>
    <t xml:space="preserve">EJECUTADO </t>
  </si>
  <si>
    <t xml:space="preserve">% DE EJECUCIÓN </t>
  </si>
  <si>
    <t>Suministro de información oportuna y veraz a medios de comunicación.</t>
  </si>
  <si>
    <t>N° de comunicados de prensa enviados / N° de comunicados de prensa programados * 100</t>
  </si>
  <si>
    <t xml:space="preserve">1er. Trimestre:   </t>
  </si>
  <si>
    <t>1er. Trimestre:
http://www.idrd.gov.co/sitio/idrd/content/comunicados-de-prensa-2017</t>
  </si>
  <si>
    <r>
      <t>N</t>
    </r>
    <r>
      <rPr>
        <sz val="8"/>
        <rFont val="Arial"/>
        <family val="2"/>
      </rPr>
      <t>o</t>
    </r>
    <r>
      <rPr>
        <sz val="11"/>
        <rFont val="Arial"/>
        <family val="2"/>
      </rPr>
      <t xml:space="preserve"> de comunicados de prensa enviados / N</t>
    </r>
    <r>
      <rPr>
        <sz val="8"/>
        <rFont val="Arial"/>
        <family val="2"/>
      </rPr>
      <t>o</t>
    </r>
    <r>
      <rPr>
        <sz val="11"/>
        <rFont val="Arial"/>
        <family val="2"/>
      </rPr>
      <t xml:space="preserve"> de comunicados de prensa programados * 100</t>
    </r>
  </si>
  <si>
    <r>
      <t xml:space="preserve">2do. Trimestre: </t>
    </r>
    <r>
      <rPr>
        <sz val="11"/>
        <rFont val="Arial"/>
        <family val="2"/>
      </rPr>
      <t xml:space="preserve"> La Oficina Asesora de Comunicaciones realizó una campaña agresiva para la mayor difusión de las actividades y proyectos del IDRD incrementando el número de boletines cubriendo más eventos y actividades del Instituto.</t>
    </r>
  </si>
  <si>
    <r>
      <t xml:space="preserve">2do. Trimestre:
</t>
    </r>
    <r>
      <rPr>
        <sz val="11"/>
        <rFont val="Arial"/>
        <family val="2"/>
      </rPr>
      <t>http://www.idrd.gov.co/sitio/idrd/content/comunicados-de-prensa-2017</t>
    </r>
  </si>
  <si>
    <r>
      <rPr>
        <b/>
        <sz val="11"/>
        <rFont val="Arial"/>
        <family val="2"/>
      </rPr>
      <t xml:space="preserve">3er. Trimestre:  </t>
    </r>
    <r>
      <rPr>
        <sz val="11"/>
        <rFont val="Arial"/>
        <family val="2"/>
      </rPr>
      <t>La Oficina Asesora de Comunicaciones ha continuado con la campaña de difusión promoviendo cada vez más las  atividades y eventos del IDRD, así como presentando en su página WEB las diferentes noticias de los deportistas bogotanos que apoya el IDRD que participan en difrentes eventos a nivel nacional e internacional.  Esta estrategia de mayor difusión ha repercutido directamente en que se haya superado ampliamente la cantidad esperada de boletines/comunicados publicados</t>
    </r>
  </si>
  <si>
    <r>
      <rPr>
        <b/>
        <sz val="11"/>
        <rFont val="Arial"/>
        <family val="2"/>
      </rPr>
      <t>3er. Trimestre:</t>
    </r>
    <r>
      <rPr>
        <sz val="11"/>
        <rFont val="Arial"/>
        <family val="2"/>
      </rPr>
      <t xml:space="preserve">
http://www.idrd.gov.co/sitio/idrd/content/comunicados-de-prensa-2017</t>
    </r>
  </si>
  <si>
    <r>
      <rPr>
        <b/>
        <sz val="11"/>
        <rFont val="Arial"/>
        <family val="2"/>
      </rPr>
      <t>4to. Trimestre</t>
    </r>
    <r>
      <rPr>
        <sz val="11"/>
        <rFont val="Arial"/>
        <family val="2"/>
      </rPr>
      <t>: La sobre ejecución del 180% presentada en el cuarto trimestre de 2017, obedeció, como en los trimestres anteriores, al mayor cubrimiento informativo de las actividades institucionales, desplegado por la Oficina, que demando la elaboración de 45 comunicados más de los proyectados.</t>
    </r>
  </si>
  <si>
    <r>
      <rPr>
        <b/>
        <sz val="11"/>
        <rFont val="Arial"/>
        <family val="2"/>
      </rPr>
      <t xml:space="preserve">4to. Trimestre: 
</t>
    </r>
    <r>
      <rPr>
        <sz val="11"/>
        <rFont val="Arial"/>
        <family val="2"/>
      </rPr>
      <t>http://www.idrd.gov.co/sitio/idrd/content/comunicados-de-prensa-2017</t>
    </r>
  </si>
  <si>
    <t>Fortalecer las cuentas oficiales del IDRD en redes sociales administradas por la Oficina Asesora de Comunicaciones.</t>
  </si>
  <si>
    <r>
      <t>N° nuevos seguidores en twitter en el periodo/N°</t>
    </r>
    <r>
      <rPr>
        <sz val="8"/>
        <rFont val="Arial"/>
        <family val="2"/>
      </rPr>
      <t xml:space="preserve"> </t>
    </r>
    <r>
      <rPr>
        <sz val="11"/>
        <rFont val="Arial"/>
        <family val="2"/>
      </rPr>
      <t xml:space="preserve"> total de seguidores en twitter * 100</t>
    </r>
  </si>
  <si>
    <r>
      <rPr>
        <b/>
        <sz val="11"/>
        <rFont val="Arial"/>
        <family val="2"/>
      </rPr>
      <t>1er. Trimestre</t>
    </r>
    <r>
      <rPr>
        <sz val="11"/>
        <rFont val="Arial"/>
        <family val="2"/>
      </rPr>
      <t>: Durante la primera parte del período la Oficina de Comunicaciones no tuvo Comunity Manager por lo cual no fue posible realizar esta actividad el trimestre completo.</t>
    </r>
  </si>
  <si>
    <r>
      <rPr>
        <b/>
        <sz val="11"/>
        <rFont val="Arial"/>
        <family val="2"/>
      </rPr>
      <t>1er. Trimestre:</t>
    </r>
    <r>
      <rPr>
        <sz val="10"/>
        <color indexed="30"/>
        <rFont val="Arial"/>
        <family val="2"/>
      </rPr>
      <t xml:space="preserve">
</t>
    </r>
    <r>
      <rPr>
        <u/>
        <sz val="10"/>
        <color indexed="30"/>
        <rFont val="Arial"/>
        <family val="2"/>
      </rPr>
      <t>https://twitter.com/IDRD</t>
    </r>
  </si>
  <si>
    <r>
      <t>N</t>
    </r>
    <r>
      <rPr>
        <sz val="8"/>
        <rFont val="Arial"/>
        <family val="2"/>
      </rPr>
      <t>o</t>
    </r>
    <r>
      <rPr>
        <sz val="11"/>
        <rFont val="Arial"/>
        <family val="2"/>
      </rPr>
      <t xml:space="preserve"> Me gusta Fan Page periodo / N</t>
    </r>
    <r>
      <rPr>
        <sz val="8"/>
        <rFont val="Arial"/>
        <family val="2"/>
      </rPr>
      <t>o</t>
    </r>
    <r>
      <rPr>
        <sz val="11"/>
        <rFont val="Arial"/>
        <family val="2"/>
      </rPr>
      <t xml:space="preserve"> total me gusta * 100</t>
    </r>
  </si>
  <si>
    <r>
      <t xml:space="preserve">2do. Trimestre: </t>
    </r>
    <r>
      <rPr>
        <sz val="11"/>
        <rFont val="Arial"/>
        <family val="2"/>
      </rPr>
      <t xml:space="preserve"> Pese a una campaña agresiva para captar nuevos seguidores en Twiter, no se pudo alcanzar la meta proyectada durante del segundo trimestre.</t>
    </r>
  </si>
  <si>
    <r>
      <rPr>
        <b/>
        <sz val="11"/>
        <rFont val="Arial"/>
        <family val="2"/>
      </rPr>
      <t>2do. Trimestre:</t>
    </r>
    <r>
      <rPr>
        <sz val="10"/>
        <color indexed="30"/>
        <rFont val="Arial"/>
        <family val="2"/>
      </rPr>
      <t xml:space="preserve">
</t>
    </r>
    <r>
      <rPr>
        <u/>
        <sz val="10"/>
        <color indexed="30"/>
        <rFont val="Arial"/>
        <family val="2"/>
      </rPr>
      <t>https://twitter.com/IDRD</t>
    </r>
  </si>
  <si>
    <r>
      <t>N</t>
    </r>
    <r>
      <rPr>
        <sz val="8"/>
        <rFont val="Arial"/>
        <family val="2"/>
      </rPr>
      <t>o</t>
    </r>
    <r>
      <rPr>
        <sz val="11"/>
        <rFont val="Arial"/>
        <family val="2"/>
      </rPr>
      <t xml:space="preserve"> de seguidores en instagram en el  periodo / N</t>
    </r>
    <r>
      <rPr>
        <sz val="8"/>
        <rFont val="Arial"/>
        <family val="2"/>
      </rPr>
      <t>o</t>
    </r>
    <r>
      <rPr>
        <sz val="11"/>
        <rFont val="Arial"/>
        <family val="2"/>
      </rPr>
      <t xml:space="preserve"> total de seguidores en instagram * 100</t>
    </r>
  </si>
  <si>
    <r>
      <rPr>
        <b/>
        <sz val="11"/>
        <rFont val="Arial"/>
        <family val="2"/>
      </rPr>
      <t>3er. Trimestre:</t>
    </r>
    <r>
      <rPr>
        <sz val="11"/>
        <rFont val="Arial"/>
        <family val="2"/>
      </rPr>
      <t xml:space="preserve">
La oficina Asesora de Comunicaciones ha continuado su campaña  de comunicación y difusión a través de la Twiter de todos los eventos, actividades y noticias del IDRD, en este trimestre se pueden destacar  eventos tan importantes como Festival de Verano, Misa Campal del Papa Francisco en el parque Simón Bolivar, entre otros, logrando mayor número de seguidores que los dos trimestres anteriores.</t>
    </r>
  </si>
  <si>
    <t>3er. Trimestre:</t>
  </si>
  <si>
    <r>
      <t>N</t>
    </r>
    <r>
      <rPr>
        <sz val="8"/>
        <rFont val="Arial"/>
        <family val="2"/>
      </rPr>
      <t>o</t>
    </r>
    <r>
      <rPr>
        <sz val="11"/>
        <rFont val="Arial"/>
        <family val="2"/>
      </rPr>
      <t xml:space="preserve"> nuevos seguidores en twitter en el periodo/N</t>
    </r>
    <r>
      <rPr>
        <sz val="8"/>
        <rFont val="Arial"/>
        <family val="2"/>
      </rPr>
      <t xml:space="preserve">o </t>
    </r>
    <r>
      <rPr>
        <sz val="11"/>
        <rFont val="Arial"/>
        <family val="2"/>
      </rPr>
      <t xml:space="preserve"> total de seguidores en twitter * 100</t>
    </r>
  </si>
  <si>
    <r>
      <rPr>
        <b/>
        <sz val="11"/>
        <rFont val="Arial"/>
        <family val="2"/>
      </rPr>
      <t>4to. Trimestre:</t>
    </r>
    <r>
      <rPr>
        <sz val="11"/>
        <rFont val="Arial"/>
        <family val="2"/>
      </rPr>
      <t xml:space="preserve"> La Oficina Asesora de Comunicaciones  sigue con la campaña en redes sociales sin embargo, se puede observar una disminución en relación con el trimestre inmediatamente anterior teniendo en cuenta que los eventos de mayor impacto se realizan en el tercer trimestre del año y dado que en el cuarto trimestre se realizaron las novenas en diferentes escenarios y entregas de canchas, la epoca presenta una desaceleración de actividad en algunas redes sociales.
</t>
    </r>
  </si>
  <si>
    <r>
      <t xml:space="preserve">4to. Trimestre:
</t>
    </r>
    <r>
      <rPr>
        <sz val="11"/>
        <rFont val="Arial"/>
        <family val="2"/>
      </rPr>
      <t>https://twitter.com/IDRD</t>
    </r>
  </si>
  <si>
    <t>N° Me gusta Fan Page periodo / N° total me gusta * 100</t>
  </si>
  <si>
    <r>
      <rPr>
        <b/>
        <sz val="11"/>
        <rFont val="Arial"/>
        <family val="2"/>
      </rPr>
      <t>1er. Trimestre:</t>
    </r>
    <r>
      <rPr>
        <sz val="10"/>
        <color indexed="30"/>
        <rFont val="Arial"/>
        <family val="2"/>
      </rPr>
      <t xml:space="preserve">
</t>
    </r>
    <r>
      <rPr>
        <u/>
        <sz val="10"/>
        <color indexed="30"/>
        <rFont val="Arial"/>
        <family val="2"/>
      </rPr>
      <t>https://www.facebook.com/IDRDBogota</t>
    </r>
  </si>
  <si>
    <r>
      <t xml:space="preserve">2do. Trimestre: </t>
    </r>
    <r>
      <rPr>
        <sz val="11"/>
        <rFont val="Arial"/>
        <family val="2"/>
      </rPr>
      <t xml:space="preserve"> Pese a una campaña agresiva para incrementar  los "Me gusta" en la Fan Page, no se pudo alcanzar la meta proyectada durante del segundo trimestre.</t>
    </r>
  </si>
  <si>
    <r>
      <rPr>
        <b/>
        <sz val="11"/>
        <rFont val="Arial"/>
        <family val="2"/>
      </rPr>
      <t>2do. Trimestre:</t>
    </r>
    <r>
      <rPr>
        <sz val="10"/>
        <color indexed="30"/>
        <rFont val="Arial"/>
        <family val="2"/>
      </rPr>
      <t xml:space="preserve">
</t>
    </r>
    <r>
      <rPr>
        <u/>
        <sz val="10"/>
        <color indexed="30"/>
        <rFont val="Arial"/>
        <family val="2"/>
      </rPr>
      <t>https://www.facebook.com/IDRDBogota</t>
    </r>
  </si>
  <si>
    <r>
      <t xml:space="preserve">3er. Trimestre:
</t>
    </r>
    <r>
      <rPr>
        <sz val="11"/>
        <rFont val="Arial"/>
        <family val="2"/>
      </rPr>
      <t xml:space="preserve">La Oficina Asesora de Comunicaciones ha continuado su campaña de difusión a través de la Fan Page Facebook de todos los eventos, actividades y noticias del IDRD, en este trimestre se pueden destacar  eventos tan importantes como Festival de Verano, Misa Campal del Papa Francisco en el Parque Simón Bolivar, entre otros, logrando un incremento importante de seguidores y superando gratamente la meta trimestral. 
</t>
    </r>
  </si>
  <si>
    <r>
      <rPr>
        <b/>
        <sz val="11"/>
        <rFont val="Arial"/>
        <family val="2"/>
      </rPr>
      <t>3er. Trimestre:</t>
    </r>
    <r>
      <rPr>
        <sz val="10"/>
        <color indexed="30"/>
        <rFont val="Arial"/>
        <family val="2"/>
      </rPr>
      <t xml:space="preserve">
</t>
    </r>
    <r>
      <rPr>
        <u/>
        <sz val="10"/>
        <color indexed="30"/>
        <rFont val="Arial"/>
        <family val="2"/>
      </rPr>
      <t>https://www.facebook.com/IDRDBogota</t>
    </r>
  </si>
  <si>
    <r>
      <t xml:space="preserve">4to. Trimestre: </t>
    </r>
    <r>
      <rPr>
        <sz val="11"/>
        <rFont val="Arial"/>
        <family val="2"/>
      </rPr>
      <t>La Oficina Asesora de Comunicaciones viene realizando la campaña de difusión a través de la Fan Page Facebook de todos los eventos, actividades y noticias del IDRD, en el  cuarto trimestre se pueden destacar  evento tales como: Entrega Parque la Victoria, entrega canchas sinteticas en las localidades de Usaquen, Kennedy, Puente Aranda,  Antonio Nariño, San Cristobal, Engativá y Suba, Viejotecas de fin de año, Inauguración alumbrado navideño en el Parque el Tunal, tardes navideñas, noche de las velitas, ciclovía conturna,  cierre actividades de Tiempo Escolar Complementario y Torneos deportivos Interbarrios entre otros.</t>
    </r>
  </si>
  <si>
    <r>
      <rPr>
        <b/>
        <u/>
        <sz val="11"/>
        <rFont val="Arial"/>
        <family val="2"/>
      </rPr>
      <t xml:space="preserve">4to. Trimestre:
</t>
    </r>
    <r>
      <rPr>
        <u/>
        <sz val="10"/>
        <color indexed="30"/>
        <rFont val="Arial"/>
        <family val="2"/>
      </rPr>
      <t xml:space="preserve">
https://www.facebook.com/IDRDBogota</t>
    </r>
  </si>
  <si>
    <t>N° de seguidores en instagram en el  periodo / N° total de seguidores en instagram * 100</t>
  </si>
  <si>
    <r>
      <rPr>
        <b/>
        <sz val="11"/>
        <rFont val="Arial"/>
        <family val="2"/>
      </rPr>
      <t>1er. Trimestre:</t>
    </r>
    <r>
      <rPr>
        <u/>
        <sz val="10"/>
        <color indexed="30"/>
        <rFont val="Arial"/>
        <family val="2"/>
      </rPr>
      <t xml:space="preserve">
https://www.instagram.com/idrdbogota/</t>
    </r>
  </si>
  <si>
    <r>
      <t>2do. Trimestre:</t>
    </r>
    <r>
      <rPr>
        <sz val="11"/>
        <rFont val="Arial"/>
        <family val="2"/>
      </rPr>
      <t xml:space="preserve"> La Oficina Asesora de Comunicaciones ha venido realizando una campaña agresiva en la difusión de las actividades del IDRD y dentro de ellas está la de incrementar los seguidores en instagram, sin embargo por ser una red social más dinámica y por ser la red de moda ha tenido mayor crecimiento al iniciamente eseprado y progranmado</t>
    </r>
  </si>
  <si>
    <r>
      <rPr>
        <b/>
        <sz val="11"/>
        <rFont val="Arial"/>
        <family val="2"/>
      </rPr>
      <t>2do. Trimestre:</t>
    </r>
    <r>
      <rPr>
        <u/>
        <sz val="10"/>
        <color indexed="30"/>
        <rFont val="Arial"/>
        <family val="2"/>
      </rPr>
      <t xml:space="preserve">
https://www.instagram.com/idrdbogota/</t>
    </r>
  </si>
  <si>
    <r>
      <rPr>
        <b/>
        <sz val="11"/>
        <rFont val="Arial"/>
        <family val="2"/>
      </rPr>
      <t>3er. Trimestre:</t>
    </r>
    <r>
      <rPr>
        <sz val="11"/>
        <rFont val="Arial"/>
        <family val="2"/>
      </rPr>
      <t xml:space="preserve">
La Oficina Asesora de Comunicaciones ha continuado su campaña de difusión a través de Instagram de todos los eventos, actividades y noticias del IDRD, en este trimestre se pueden destacar  eventos tan importantes como Festival de Verano, Misa Campal del papa Francisco en el parque Simón Bolivar, entre otros, logrando un incremento importante de seguidores y superando ampliamente la meta trimestral. 
</t>
    </r>
  </si>
  <si>
    <r>
      <rPr>
        <b/>
        <sz val="11"/>
        <rFont val="Arial"/>
        <family val="2"/>
      </rPr>
      <t>3er. Trimestre:</t>
    </r>
    <r>
      <rPr>
        <u/>
        <sz val="10"/>
        <color indexed="30"/>
        <rFont val="Arial"/>
        <family val="2"/>
      </rPr>
      <t xml:space="preserve">
https://www.instagram.com/idrdbogota/</t>
    </r>
  </si>
  <si>
    <r>
      <rPr>
        <b/>
        <sz val="11"/>
        <rFont val="Arial"/>
        <family val="2"/>
      </rPr>
      <t xml:space="preserve">4to. Trimestre: </t>
    </r>
    <r>
      <rPr>
        <sz val="11"/>
        <rFont val="Arial"/>
        <family val="2"/>
      </rPr>
      <t xml:space="preserve">La Oficina Asesora de Comunicaciones ha continuado su campaña de difusión a través de Instagram de todos los eventos, actividades y noticias del IDRD,  por ser una red social más dinámica y por ser la red de moda ha tenido mayor crecimiento al iniciamente esperado y programado, logrando un incremento importante de seguidores y superando ampliamente la meta trimestral y anual. </t>
    </r>
  </si>
  <si>
    <r>
      <rPr>
        <b/>
        <u/>
        <sz val="11"/>
        <rFont val="Arial"/>
        <family val="2"/>
      </rPr>
      <t>4to. Trimestre:</t>
    </r>
    <r>
      <rPr>
        <b/>
        <u/>
        <sz val="10"/>
        <rFont val="Arial"/>
        <family val="2"/>
      </rPr>
      <t xml:space="preserve">
</t>
    </r>
    <r>
      <rPr>
        <u/>
        <sz val="10"/>
        <color indexed="30"/>
        <rFont val="Arial"/>
        <family val="2"/>
      </rPr>
      <t xml:space="preserve">
https://www.instagram.com/idrdbogota/</t>
    </r>
  </si>
  <si>
    <t>Promocionar las actividades del IDRD a través de videos en red.</t>
  </si>
  <si>
    <t>N° videos divulgados / N° Total de videos producidos * 100</t>
  </si>
  <si>
    <r>
      <rPr>
        <b/>
        <sz val="11"/>
        <rFont val="Arial"/>
        <family val="2"/>
      </rPr>
      <t>1er. Trimestre:</t>
    </r>
    <r>
      <rPr>
        <sz val="10"/>
        <color indexed="30"/>
        <rFont val="Arial"/>
        <family val="2"/>
      </rPr>
      <t xml:space="preserve">
</t>
    </r>
    <r>
      <rPr>
        <u/>
        <sz val="10"/>
        <color indexed="30"/>
        <rFont val="Arial"/>
        <family val="2"/>
      </rPr>
      <t>https://www.youtube.com/c/PrensaIDRDBogotá</t>
    </r>
  </si>
  <si>
    <r>
      <t>N</t>
    </r>
    <r>
      <rPr>
        <sz val="8"/>
        <rFont val="Arial"/>
        <family val="2"/>
      </rPr>
      <t>o</t>
    </r>
    <r>
      <rPr>
        <sz val="11"/>
        <rFont val="Arial"/>
        <family val="2"/>
      </rPr>
      <t xml:space="preserve"> videos divulgados / N</t>
    </r>
    <r>
      <rPr>
        <sz val="8"/>
        <rFont val="Arial"/>
        <family val="2"/>
      </rPr>
      <t>o</t>
    </r>
    <r>
      <rPr>
        <sz val="11"/>
        <rFont val="Arial"/>
        <family val="2"/>
      </rPr>
      <t xml:space="preserve"> Total de videos producidos * 100</t>
    </r>
  </si>
  <si>
    <r>
      <t>2do. Trimestre:</t>
    </r>
    <r>
      <rPr>
        <sz val="11"/>
        <rFont val="Arial"/>
        <family val="2"/>
      </rPr>
      <t xml:space="preserve">  Dentro de la campaña de difusión en la cual se cuenta con mayor recurso humano y técnico con el fin de dar mayor difusión visual a las actividades del Instituto se han podido producir y  publicar más videos de los inicialmente proyectados.</t>
    </r>
  </si>
  <si>
    <r>
      <rPr>
        <b/>
        <sz val="11"/>
        <rFont val="Arial"/>
        <family val="2"/>
      </rPr>
      <t>2do. Trimestre:</t>
    </r>
    <r>
      <rPr>
        <sz val="10"/>
        <color indexed="30"/>
        <rFont val="Arial"/>
        <family val="2"/>
      </rPr>
      <t xml:space="preserve">
</t>
    </r>
    <r>
      <rPr>
        <u/>
        <sz val="10"/>
        <color indexed="30"/>
        <rFont val="Arial"/>
        <family val="2"/>
      </rPr>
      <t>https://www.youtube.com/c/PrensaIDRDBogotá</t>
    </r>
  </si>
  <si>
    <r>
      <rPr>
        <b/>
        <sz val="11"/>
        <rFont val="Arial"/>
        <family val="2"/>
      </rPr>
      <t>3er. Trimestre:</t>
    </r>
    <r>
      <rPr>
        <sz val="11"/>
        <rFont val="Arial"/>
        <family val="2"/>
      </rPr>
      <t xml:space="preserve">
Durante el tercer trimestre la Oficina Asesora de Comunicaciones publicó videos de los eventos más importantes de la la ciudad como el la versión 21 del Festival de Verano,  la preparación del  Parque Simón Bolivar para la misa Campal del Papa Francisco, entre otros, superando de forma positiva la meta trazada para el  trimestre</t>
    </r>
  </si>
  <si>
    <r>
      <rPr>
        <b/>
        <sz val="11"/>
        <rFont val="Arial"/>
        <family val="2"/>
      </rPr>
      <t>3er. Trimestre:</t>
    </r>
    <r>
      <rPr>
        <sz val="10"/>
        <color indexed="30"/>
        <rFont val="Arial"/>
        <family val="2"/>
      </rPr>
      <t xml:space="preserve">
</t>
    </r>
    <r>
      <rPr>
        <u/>
        <sz val="10"/>
        <color indexed="30"/>
        <rFont val="Arial"/>
        <family val="2"/>
      </rPr>
      <t>https://www.youtube.com/c/PrensaIDRDBogotá</t>
    </r>
  </si>
  <si>
    <r>
      <rPr>
        <b/>
        <sz val="11"/>
        <rFont val="Arial"/>
        <family val="2"/>
      </rPr>
      <t>4to. Trimestre:</t>
    </r>
    <r>
      <rPr>
        <sz val="11"/>
        <rFont val="Arial"/>
        <family val="2"/>
      </rPr>
      <t xml:space="preserve"> Para el último trimestre del año, la Oficina Asesora de Comunicaciones publicó videos de los eventos más importantes de la ciudad como la noche de las velitas, las tardes navideñas, la ciclovía nocturna entre otros, superando de forma positiva la meta trazada para el  trimestre.</t>
    </r>
  </si>
  <si>
    <r>
      <rPr>
        <b/>
        <u/>
        <sz val="11"/>
        <rFont val="Arial"/>
        <family val="2"/>
      </rPr>
      <t xml:space="preserve">4to. Trimestre:
</t>
    </r>
    <r>
      <rPr>
        <u/>
        <sz val="10"/>
        <color indexed="30"/>
        <rFont val="Arial"/>
        <family val="2"/>
      </rPr>
      <t xml:space="preserve">
https://www.youtube.com/c/PrensaIDRDBogotá</t>
    </r>
  </si>
  <si>
    <t xml:space="preserve">Revisión y actualización de la documentación de los procesos a su cargo con el fin de contribuir con la mejora del Sistema de Gestión de la Calidad.  </t>
  </si>
  <si>
    <t>1er. Trimestre:</t>
  </si>
  <si>
    <t>2do. Trimestre:</t>
  </si>
  <si>
    <r>
      <rPr>
        <b/>
        <sz val="11"/>
        <rFont val="Arial"/>
        <family val="2"/>
      </rPr>
      <t xml:space="preserve">3er. Trimestre:  </t>
    </r>
    <r>
      <rPr>
        <sz val="11"/>
        <rFont val="Arial"/>
        <family val="2"/>
      </rPr>
      <t xml:space="preserve">La Oficina Asesora de Comunicaciones actuamente se encuentra realizando al interior del equipo de comunicaciones la revisión del procedimiento "Comunición Interna y Externa" version 10 , por lo cual al corte del trimestre no se ha reaizado la aprobación y carga en el aplicativo de Isolución. 
</t>
    </r>
  </si>
  <si>
    <r>
      <rPr>
        <b/>
        <sz val="11"/>
        <rFont val="Arial"/>
        <family val="2"/>
      </rPr>
      <t>4to. Trimestre:</t>
    </r>
    <r>
      <rPr>
        <sz val="11"/>
        <rFont val="Arial"/>
        <family val="2"/>
      </rPr>
      <t xml:space="preserve"> Al terminsar el cuarto tirmestre del año, el procedimiento "Comunicación Interna y Externa" version 10 se encuentra en revisión y  aprobación por parte de la Jefe de la Oficina Asesora de Comunicaciones, por lo cual  al corte no se ha realizado la aprobación y carga en el aplicativo de Isolución. 
Por lo anterior esta actividad queda reprogramada para el primer trimestre de 2018.</t>
    </r>
  </si>
  <si>
    <t>4to. Trimestre:</t>
  </si>
  <si>
    <r>
      <t xml:space="preserve">2do. Trimestre: </t>
    </r>
    <r>
      <rPr>
        <sz val="11"/>
        <rFont val="Arial"/>
        <family val="2"/>
      </rPr>
      <t>Los documentos  de los procesos a cargo de la Oficina Asesora de Comunicaciones, se encuentran en revisión al interioir de la  misma para determinar si requieren de algún ajuste y/o actualización.</t>
    </r>
  </si>
  <si>
    <r>
      <rPr>
        <b/>
        <sz val="11"/>
        <rFont val="Arial"/>
        <family val="2"/>
      </rPr>
      <t xml:space="preserve">3er. Trimestre:  </t>
    </r>
    <r>
      <rPr>
        <sz val="11"/>
        <rFont val="Arial"/>
        <family val="2"/>
      </rPr>
      <t>La Oficina Asesora de Comunicaciones ha venido revisando el Formato de Solicitud de Servicios  versión N° 9 vigente a la fecha ,  encontrando que es necesario realizar una actualización que implica cambios significativos en la misma.
Dado lo anterior, una vez se defina el formato de Solicitud de Servicio Versión 10, se realizará el   "instructivo Solicitud de Servicios de la Oficina Asesora de Comunicaciones", razón por la cual no se  ha aprobado y cargado  el nuevo instructivo en el aplicativo Isolución</t>
    </r>
  </si>
  <si>
    <r>
      <rPr>
        <b/>
        <sz val="11"/>
        <rFont val="Arial"/>
        <family val="2"/>
      </rPr>
      <t xml:space="preserve">4to. Trimestre:  </t>
    </r>
    <r>
      <rPr>
        <sz val="11"/>
        <rFont val="Arial"/>
        <family val="2"/>
      </rPr>
      <t>Para el cuarto trimestre del año,  un Instructivo  del proceso a cargo  de la Oficina Asesora de Comunicaciones  se  encuentra en revisión y  aprobación por parte de la Jefe de la Oficina Asesora de Comunicaciones, por lo cual  al corte no se ha realizado la aprobación y carga en el aplicativo de Isolución. 
Por lo anterior esta actividad queda reprogramada para el primer trimestre de 2018.</t>
    </r>
  </si>
  <si>
    <t>INDICADOR</t>
  </si>
  <si>
    <t>5.2. 
RESULTADO  (%)</t>
  </si>
  <si>
    <t>De 15% pasa a 50%</t>
  </si>
  <si>
    <t>De 10% pasa a 33%</t>
  </si>
  <si>
    <t>De 5% pasa a 17%</t>
  </si>
  <si>
    <t>RESULTADO  (%)</t>
  </si>
  <si>
    <t>ANALISIS DE RESULTADOS</t>
  </si>
  <si>
    <t>Calificación Mapa de Riesgos</t>
  </si>
  <si>
    <t>Indicadores de Gestión de calidad</t>
  </si>
  <si>
    <t>Calificación Indicadores de Gestión</t>
  </si>
  <si>
    <t>INDICADOR (% DE CUMPLIMIENTO)</t>
  </si>
  <si>
    <t>Grado de oportunidad en la atención de requerimientos de Entes de Control Externo</t>
  </si>
  <si>
    <t>Calificación Indicador Atención Entes de Control Externo</t>
  </si>
  <si>
    <t>Artículo 15 Acuerdo CNSC 565 del 25 de enero de  2016</t>
  </si>
  <si>
    <t>Mayor o igual al 95%</t>
  </si>
  <si>
    <t>Sobresaliente</t>
  </si>
  <si>
    <t>Mayor o igual al 80% y menor al 95%</t>
  </si>
  <si>
    <t>Destacado</t>
  </si>
  <si>
    <t>Mayor del 65% y menor al 80%</t>
  </si>
  <si>
    <t>Satisfactorio</t>
  </si>
  <si>
    <t>Menor o igual a 65%</t>
  </si>
  <si>
    <t>No satisfactorio</t>
  </si>
  <si>
    <t>A. CALIFICACION PLAN OPERATIVO</t>
  </si>
  <si>
    <t>B. CALIFICACION SISTEMA DE CONTROL INTERNO</t>
  </si>
  <si>
    <t>5. SISTEMA DE CONTROL INTERNO</t>
  </si>
  <si>
    <t>N° nuevos seguidores en Twitter obtenidos en el  periodo / N° nuevos seguidores esperados en el  periodo * 100</t>
  </si>
  <si>
    <t>N° nuevos Me gusta en Facebook obtenidos en el periodo / N° nuevos "me gusta" esperados en el periodo * 100</t>
  </si>
  <si>
    <t>N° de nuevos seguidores en Instagram obtenidos en el  periodo /  N° nuevos seguidores  esperados en el periodo * 100</t>
  </si>
  <si>
    <t>N°  de socializaciones realizadas</t>
  </si>
  <si>
    <t>Procedimiento actualizado</t>
  </si>
  <si>
    <t>Instructivo actualizado</t>
  </si>
  <si>
    <t>Meta: Alcanzar 14.120 nuevos seguidores en Twitter durante la vigencia 2018.</t>
  </si>
  <si>
    <t>Meta: Alcanzar 7.585 nuevos ´Me gusta' en Facebook  durante la vigencia 2018</t>
  </si>
  <si>
    <t>Meta: Alcanzar 3.401 nuevos seguidores en Instagram durante la vigencia 2018</t>
  </si>
  <si>
    <t>Meta: Realizar 2 socializaciones correspondientes a la documentación vigente del (los) procesos a cargo.</t>
  </si>
  <si>
    <t>Meta: Revisar, actualizar, aprobar y cargar en Isolución un procedimiento del proceso a cargo.</t>
  </si>
  <si>
    <t>Meta: Revisar, actualizar, aprobar y cargar en Isolución un instructivo del proceso a cargo.</t>
  </si>
  <si>
    <t>Socializar los documentos del Sistema Integrado de Gestión en el área respectiva, en los estados de creación, modificación o inactivación, utilizando los medios apropiados</t>
  </si>
  <si>
    <t>Oportunidad en la atención de solicitudes de servicio</t>
  </si>
  <si>
    <t>(No. de solicitudes atendidas en el período dentro de los tiempos establecidos/Total de solicitudes de servicio recibidas en el período)*100</t>
  </si>
  <si>
    <t xml:space="preserve">Uso inadecuado de la imagen institucional
</t>
  </si>
  <si>
    <t>(No. de parques con uso inadecuado de la imagen institucional/Total de parques visitados)*100
Nota No tiene derecho sobre el Indicador</t>
  </si>
  <si>
    <t>(Número de solicitudes de servicios con respuesta en el tiempo esperado / Número total de solicitudes de servicios) x 100</t>
  </si>
  <si>
    <t xml:space="preserve">
Indicador Reducir el porcentaje de rebote de consulta en la página Web</t>
  </si>
  <si>
    <t xml:space="preserve">Se realizaron 4 mediciones en el año 2018, se tenía como meta máximo el 90% de las solicitudes atenderlas en el tiempo esperado. El resultado nos muestra que, en las dos primeras, se logró con el 100% y 92%, mientras en las otras no se pudo, con el 88% y 85%.  Por lo tanto, el cumplimiento fue del 50%.    </t>
  </si>
  <si>
    <r>
      <t xml:space="preserve">2. DEPENDENCIA A EVALUAR:   </t>
    </r>
    <r>
      <rPr>
        <sz val="10"/>
        <color theme="1"/>
        <rFont val="Arial"/>
        <family val="2"/>
      </rPr>
      <t>Oficina Asesora de Comunicaciones - OAC</t>
    </r>
  </si>
  <si>
    <t xml:space="preserve">Se realizaron 6 seguimientos bimestrales durante el año 2018, se tenía como meta, atender el 95% de las solicitudes, sin embargo se consiguió en los dos primeros bimestres, pero en los otros cuatro estuvieron por debajo de la meta propuesta. Los resultados fueron 100%, 97.8%, 89.6%, 88.6%, 89.7% y 84,4%. Por lo tanto, el cumplimiento fue del 33%.    </t>
  </si>
  <si>
    <t xml:space="preserve">Se realizaron 4 mediciones en el año 2018, se tenía como meta máximo el 10% de los parque visitados, con uso inadecuado de la imagen institucional. El resultado nos muestra que en primera se logró con el 7.3%, mientras en las otras no se pudo, con el 15%, 14% y 12%.  Por lo tanto, el cumplimiento fue del 25%.    </t>
  </si>
  <si>
    <t>Oportunidad en la respuesta a las solicitudes de servicio dirigidas a la oficina de Asesora de Comunicaciones</t>
  </si>
  <si>
    <t>Reducir en un 10% el porcentaje de rebote  (Tomando como base el 60,57% presentado en el 2017)</t>
  </si>
  <si>
    <t xml:space="preserve">Se realizó una (1) medición en el año 2018, se tenía como meta reducir el 10% el rebote de consulta en la página web. El resultado nos muestra que  fue del 15%.  Por lo tanto, el cumplimiento fue del 100%.    </t>
  </si>
  <si>
    <t xml:space="preserve">Durante 2018 no se efectuó auditoria interna a la OAC; no obstante, se realizaron los seguimientos de los cuatro trimestres de los instrumentos de gestión, los cuales incluyen: planes de mejoramiento, indicadores de calidad y riesgo, y la atención a Entes de Control. De otro lado, se realizaron dos seguimientos al plan anticorrupción a los componentes de: riesgo, rendición de cuentas, transparencia, iniciativa adicional y atención al ciudadano. Al respecto, para estos seguimientos, se efectuaron requerimientos a través de  memorandos internos, con un plazo máximo de entrega, sin embargo, las respuestas se dieron extemporáneamente, en la mayoría de las oportunidades. Por lo tanto, este componente se califica con el 40%.   </t>
  </si>
  <si>
    <r>
      <t>7. RECOMENDACIONES:</t>
    </r>
    <r>
      <rPr>
        <sz val="9"/>
        <color theme="1"/>
        <rFont val="Arial"/>
        <family val="2"/>
      </rPr>
      <t xml:space="preserve"> 
♦ Se recomienda cumplir con las fechas estipuladas en las comunicaciones, que llegan a la OAC, solicitando información tanto a nivel interno como externo, igualmente se sugiere evaluar las razones por las cuales no se lograron las metas en los indicadores de riesgo y calidad. Es importante que se formulen las acciones oportunamente en los planes de mejoramiento, para las acciones que buscan corregir los hallazgos producto de las auditorias realizadas al proceso. 
♦ En cuanto al Mapa de Riesgos se recomienda revisar y analizar, a partir de los resultados de las acciones propuestas para su tratamiento, si éstos deben continuar en las zonas en que se encuentran actualmente; pues se esperaría que la ejecución de las actividades programadas incida en su valoración.
♦Se recomienda reformular la meta del plan operativo y corregir la estrategia para mejorar los indicadores de las intervenciones hechas por la ciudadanía a través de twitter. De la misma manera, de acuerdo a lo que sugiere la Oficina de planeación reprogramar las metas del compromiso  </t>
    </r>
    <r>
      <rPr>
        <i/>
        <sz val="9"/>
        <color theme="1"/>
        <rFont val="Arial"/>
        <family val="2"/>
      </rPr>
      <t>"Revisión y actualización de la documentación de los procesos a su cargo con el fin de contribuir con la mejora del Sistema de Gestión de la Calidad</t>
    </r>
    <r>
      <rPr>
        <sz val="9"/>
        <color theme="1"/>
        <rFont val="Arial"/>
        <family val="2"/>
      </rPr>
      <t xml:space="preserve">.", debido a la implementación del MIPG. </t>
    </r>
  </si>
  <si>
    <r>
      <t xml:space="preserve">Se informó a esta Oficina que </t>
    </r>
    <r>
      <rPr>
        <i/>
        <sz val="9"/>
        <color theme="1"/>
        <rFont val="Arial"/>
        <family val="2"/>
      </rPr>
      <t>"Esta meta presenta una ejecución del 72%, incumpliendo la meta para la vigencia, en razón a que, sigue el descenso de tráfico a nivel global sobre esta red social; hacia la segunda semana de octubre se realizaron cambios de administradores de redes en el instituto, lo que implicó cambios en el estilo de publicación</t>
    </r>
    <r>
      <rPr>
        <b/>
        <sz val="9"/>
        <color theme="1"/>
        <rFont val="Arial"/>
        <family val="2"/>
      </rPr>
      <t>"</t>
    </r>
  </si>
  <si>
    <r>
      <t>Se informó a esta Oficina que  "</t>
    </r>
    <r>
      <rPr>
        <i/>
        <sz val="9"/>
        <color theme="1"/>
        <rFont val="Arial"/>
        <family val="2"/>
      </rPr>
      <t>Esta meta presenta en su ejecución final un resultado del 112%, ya que ésta red social ha mejorado su tráfico gracias al nuevo sistema de búsquedas interna de la aplicación"</t>
    </r>
  </si>
  <si>
    <r>
      <t xml:space="preserve">Se informó a esta Oficina que </t>
    </r>
    <r>
      <rPr>
        <i/>
        <sz val="9"/>
        <color theme="1"/>
        <rFont val="Arial"/>
        <family val="2"/>
      </rPr>
      <t>"Esta meta alcanzó una ejecución del 243% durante el 2018, en razón a una mayor frecuencia y más palabras de etiquetas usadas (palabras claves usadas en los textos de cada publicación). No obstante, en caso que se decida continuar con esta actividad para la vigencia 2019, es pertinente, que se ajuste la meta frente al resultado</t>
    </r>
    <r>
      <rPr>
        <sz val="9"/>
        <color theme="1"/>
        <rFont val="Arial"/>
        <family val="2"/>
      </rPr>
      <t>."</t>
    </r>
  </si>
  <si>
    <r>
      <t>Se informó a esta Oficina que  "</t>
    </r>
    <r>
      <rPr>
        <i/>
        <sz val="9"/>
        <color theme="1"/>
        <rFont val="Arial"/>
        <family val="2"/>
      </rPr>
      <t>Se realizó una socialización en la vigencia, por tanto, su ejecución alcanzó el 50%. Es necesario reprogramar esta meta para el año 2019.</t>
    </r>
    <r>
      <rPr>
        <sz val="9"/>
        <color theme="1"/>
        <rFont val="Arial"/>
        <family val="2"/>
      </rPr>
      <t>"</t>
    </r>
  </si>
  <si>
    <r>
      <t>Se informó a esta Oficina que  "</t>
    </r>
    <r>
      <rPr>
        <i/>
        <sz val="9"/>
        <color theme="1"/>
        <rFont val="Arial"/>
        <family val="2"/>
      </rPr>
      <t>Su ejecución es del 0%, pues dada la nueva implementación de MIPG es necesario realizar diferentes ajustes de forma integral al interior del “Proceso Gestión de Comunicaciones" los cuales se realizarán en el primer semestre de 2019. Es necesario reprogramar esta meta para la vigencia 2019.</t>
    </r>
    <r>
      <rPr>
        <sz val="9"/>
        <color theme="1"/>
        <rFont val="Arial"/>
        <family val="2"/>
      </rPr>
      <t>"</t>
    </r>
  </si>
  <si>
    <r>
      <t>Se informó a esta Oficina que  "</t>
    </r>
    <r>
      <rPr>
        <i/>
        <sz val="9"/>
        <color theme="1"/>
        <rFont val="Arial"/>
        <family val="2"/>
      </rPr>
      <t>Su ejecución es del 0%, dada la nueva implementación de MIPG es necesario realizar diferentes ajustes de forma integral al interior del Proceso "Gestión de Comunicaciones" los cuales se realizarán en el primer semestre de 2019. Es necesario reprogramar esta meta para la vigencia 2019."</t>
    </r>
  </si>
  <si>
    <t>Durante 2018 esta dependencia no se presentaron hallazgos en ninguna de las auditorías efectuadas por los Entes Externos de Control; por lo tanto este ítem no se pondera para calificación.</t>
  </si>
  <si>
    <t>Planes de mejoramiento Externo 0%</t>
  </si>
  <si>
    <t>Auditorias, Evaluaciones y Seguimientos 55,6%</t>
  </si>
  <si>
    <t>Planes de Mejoramiento Interno 11,1%</t>
  </si>
  <si>
    <t>CALIFICACION TOTAL VIGENCIA 2018 (A + B)</t>
  </si>
  <si>
    <r>
      <t xml:space="preserve">6. EVALUACION DE LA OFICINA DE CONTROL INTERNO A LOS COMPROMISOS DE LA DEPENDENCIA: 
</t>
    </r>
    <r>
      <rPr>
        <sz val="9"/>
        <color theme="1"/>
        <rFont val="Arial"/>
        <family val="2"/>
      </rPr>
      <t xml:space="preserve">Teniendo en cuenta los resultados anteriores, la Oficina de Control Interno concluye que esta Dependencia de apoyo, realizó una gestión </t>
    </r>
    <r>
      <rPr>
        <b/>
        <sz val="9"/>
        <color theme="1"/>
        <rFont val="Arial"/>
        <family val="2"/>
      </rPr>
      <t>NO SATISFACTORIA</t>
    </r>
    <r>
      <rPr>
        <sz val="9"/>
        <color theme="1"/>
        <rFont val="Arial"/>
        <family val="2"/>
      </rPr>
      <t xml:space="preserve"> durante 2018; impactando todos los ítems objeto de evaluación (Plan operativo, evaluación independiente, mapa de riesgos e indicadores). Durante 2018 se observaron algunos aspectos de índole administrativo que no fueron controlados adecuadamente, como la inoportunidad en las respuestas a la OCI en la información requerida para los seguimientos, no se estableció el plan de acción que permita corregir la causa que originó el hallazgo de la auditoria interna de calidad, se tuvo bajo porcentaje en los logros de las metas de los dos indicadores de riesgos y uno de calidad.
La Dependencia mejoró en un 10% la oportunidad en la atención de los requerimientos provenientes de entes externo con relación al año inmediatamente anterior.
No obstante los resultados obtenidos por esta Dependencia, es de resaltar la labor encaminada a posicionar al IDRD como una de las Entidades que cuenta con mejor imagen a nivel Distrital; razón por la cual se recomienda que la formulación de sus planes y programas reflejen la labor estratégica que adelanta esta área funcional, la cual genera valor agregado a la gestión institucional, </t>
    </r>
    <r>
      <rPr>
        <i/>
        <sz val="9"/>
        <color theme="1"/>
        <rFont val="Arial"/>
        <family val="2"/>
      </rPr>
      <t xml:space="preserve">"vincula a la entidad con su entorno y facilita la ejecución de sus operaciones internas, dándole al usuario una participación directa en el logro de los objetivos. Es un factor determinante, siempre y cuando se involucre a todos los niveles y procesos de la organización." (Eje Transversal Información y Comunicación MIPG 2)
</t>
    </r>
    <r>
      <rPr>
        <sz val="9"/>
        <rFont val="Arial"/>
        <family val="2"/>
      </rPr>
      <t>En relación con la distribución de funcionarios de carrera administrativa, se logró establecer que esta dependencia cuenta con 5 empleados, cuya incidencia en la toma de decisiones sobre la gestión de la dependencia para 2018 fue la siguiente:
Incidencia directa:  1 profesional
Incidencia indirecta: 3 técnico y 1 asistencial.</t>
    </r>
    <r>
      <rPr>
        <sz val="9"/>
        <color rgb="FFFF0000"/>
        <rFont val="Arial"/>
        <family val="2"/>
      </rPr>
      <t xml:space="preserve">
</t>
    </r>
    <r>
      <rPr>
        <sz val="9"/>
        <color theme="1"/>
        <rFont val="Arial"/>
        <family val="2"/>
      </rPr>
      <t xml:space="preserve">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</si>
  <si>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r>
      <t xml:space="preserve">8. FECHA: </t>
    </r>
    <r>
      <rPr>
        <sz val="9"/>
        <color theme="1"/>
        <rFont val="Arial"/>
        <family val="2"/>
      </rPr>
      <t>31 de enero de 2019</t>
    </r>
  </si>
  <si>
    <t xml:space="preserve">Se presentan dos acciones de calidad la 500, establece que no se tiene estructurado el plan de comunicaciones, sin embargo no se ha establecido el plan de acción a seguir, para el respectivo seguimiento de la OCI. De otro lado, está la 487  "No se encuentra evidencia alguna del procedimiento de atención a conceptos de proyectos de Concejo, Congreso y Gobierno Distrital ...", donde se evidencia que la Oficina de Comunicaciones depuró los procesos que lleva bajo su responsabilidad y el de "atención a conceptos de proyectos de concepto..." se retiro del proceso de gestión de comunicaciones, luego, se dio por terminada la acción y se cerró. Por lo tanto, este componente se califica con el 5%.  </t>
  </si>
  <si>
    <t>Teniendo en cuenta la información sobre atención de requerimientos provenientes de los Entes de Control Externo que, de las 5 solicitudes asignadas a esta Dependencia, 2 fueron atendidas extemporáneamente. Por lo que su ponderación de cumplimiento el del 60%.</t>
  </si>
  <si>
    <r>
      <rPr>
        <b/>
        <sz val="9"/>
        <rFont val="Arial"/>
        <family val="2"/>
      </rPr>
      <t xml:space="preserve">
ROSALBA GUZMAN GUZMAN</t>
    </r>
    <r>
      <rPr>
        <sz val="9"/>
        <rFont val="Arial"/>
        <family val="2"/>
      </rPr>
      <t xml:space="preserve">
Jefe Oficina de Control Interno
Este documento (para efecto de publicación) es una copia del original, el cual reposa en la Oficina de Control Interno y obra con las firmas correspondientes; puede ser solicitado en la Oficina de Control Interno del IDRD. 
ORFEO – Rad 053403 del 31/01/2019.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</si>
</sst>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47" x14ac:knownFonts="1">
    <font>
      <sz val="11"/>
      <color theme="1"/>
      <name val="Calibri"/>
      <family val="2"/>
      <scheme val="minor"/>
    </font>
    <font>
      <b/>
      <sz val="10"/>
      <color theme="1"/>
      <name val="Arial"/>
      <family val="2"/>
    </font>
    <font>
      <sz val="10"/>
      <color theme="1"/>
      <name val="Arial"/>
      <family val="2"/>
    </font>
    <font>
      <b/>
      <u/>
      <sz val="10"/>
      <color theme="1"/>
      <name val="Arial"/>
      <family val="2"/>
    </font>
    <font>
      <sz val="8"/>
      <name val="Arial"/>
      <family val="2"/>
    </font>
    <font>
      <sz val="11"/>
      <color theme="1"/>
      <name val="Calibri"/>
      <family val="2"/>
      <scheme val="minor"/>
    </font>
    <font>
      <b/>
      <sz val="11"/>
      <color theme="1"/>
      <name val="Calibri"/>
      <family val="2"/>
      <scheme val="minor"/>
    </font>
    <font>
      <b/>
      <sz val="14"/>
      <color theme="1"/>
      <name val="Calibri"/>
      <family val="2"/>
      <scheme val="minor"/>
    </font>
    <font>
      <b/>
      <sz val="8"/>
      <color rgb="FFFF0000"/>
      <name val="Calibri"/>
      <family val="2"/>
      <scheme val="minor"/>
    </font>
    <font>
      <sz val="10"/>
      <color theme="1"/>
      <name val="Calibri"/>
      <family val="2"/>
      <scheme val="minor"/>
    </font>
    <font>
      <sz val="8"/>
      <color theme="1"/>
      <name val="Calibri"/>
      <family val="2"/>
      <scheme val="minor"/>
    </font>
    <font>
      <b/>
      <sz val="11"/>
      <color theme="0"/>
      <name val="Calibri"/>
      <family val="2"/>
      <scheme val="minor"/>
    </font>
    <font>
      <b/>
      <i/>
      <sz val="11"/>
      <color theme="0"/>
      <name val="Calibri"/>
      <family val="2"/>
      <scheme val="minor"/>
    </font>
    <font>
      <b/>
      <u/>
      <sz val="11"/>
      <color theme="1"/>
      <name val="Calibri"/>
      <family val="2"/>
      <scheme val="minor"/>
    </font>
    <font>
      <b/>
      <sz val="8"/>
      <color rgb="FF000000"/>
      <name val="Arial"/>
      <family val="2"/>
    </font>
    <font>
      <sz val="8"/>
      <color rgb="FF333333"/>
      <name val="Arial"/>
      <family val="2"/>
    </font>
    <font>
      <sz val="8"/>
      <color rgb="FF008080"/>
      <name val="Arial"/>
      <family val="2"/>
    </font>
    <font>
      <b/>
      <sz val="9"/>
      <color rgb="FF887324"/>
      <name val="Arial"/>
      <family val="2"/>
    </font>
    <font>
      <u/>
      <sz val="8"/>
      <color rgb="FF0066CC"/>
      <name val="Arial"/>
      <family val="2"/>
    </font>
    <font>
      <sz val="9"/>
      <color theme="1"/>
      <name val="Arial"/>
      <family val="2"/>
    </font>
    <font>
      <u/>
      <sz val="11"/>
      <color theme="1"/>
      <name val="Calibri"/>
      <family val="2"/>
      <scheme val="minor"/>
    </font>
    <font>
      <b/>
      <sz val="24"/>
      <name val="Arial"/>
      <family val="2"/>
    </font>
    <font>
      <b/>
      <sz val="14"/>
      <name val="Arial"/>
      <family val="2"/>
    </font>
    <font>
      <b/>
      <u/>
      <sz val="14"/>
      <name val="Arial"/>
      <family val="2"/>
    </font>
    <font>
      <b/>
      <sz val="10"/>
      <name val="Arial"/>
      <family val="2"/>
    </font>
    <font>
      <b/>
      <sz val="11"/>
      <name val="Arial"/>
      <family val="2"/>
    </font>
    <font>
      <sz val="12"/>
      <name val="Arial"/>
      <family val="2"/>
    </font>
    <font>
      <sz val="11"/>
      <name val="Arial"/>
      <family val="2"/>
    </font>
    <font>
      <b/>
      <sz val="12"/>
      <name val="Arial"/>
      <family val="2"/>
    </font>
    <font>
      <sz val="10"/>
      <color indexed="30"/>
      <name val="Arial"/>
      <family val="2"/>
    </font>
    <font>
      <u/>
      <sz val="10"/>
      <color indexed="30"/>
      <name val="Arial"/>
      <family val="2"/>
    </font>
    <font>
      <u/>
      <sz val="10"/>
      <color theme="10"/>
      <name val="Arial"/>
      <family val="2"/>
    </font>
    <font>
      <b/>
      <u/>
      <sz val="11"/>
      <name val="Arial"/>
      <family val="2"/>
    </font>
    <font>
      <b/>
      <u/>
      <sz val="10"/>
      <name val="Arial"/>
      <family val="2"/>
    </font>
    <font>
      <b/>
      <sz val="12"/>
      <color theme="1"/>
      <name val="Arial"/>
      <family val="2"/>
    </font>
    <font>
      <b/>
      <sz val="9"/>
      <color theme="1"/>
      <name val="Arial"/>
      <family val="2"/>
    </font>
    <font>
      <b/>
      <sz val="14"/>
      <color theme="1"/>
      <name val="Arial"/>
      <family val="2"/>
    </font>
    <font>
      <sz val="9"/>
      <name val="Arial"/>
      <family val="2"/>
    </font>
    <font>
      <i/>
      <sz val="9"/>
      <color theme="1"/>
      <name val="Arial"/>
      <family val="2"/>
    </font>
    <font>
      <sz val="9"/>
      <color indexed="8"/>
      <name val="Arial"/>
      <family val="2"/>
    </font>
    <font>
      <b/>
      <sz val="9"/>
      <color theme="9" tint="0.59999389629810485"/>
      <name val="Arial"/>
      <family val="2"/>
    </font>
    <font>
      <sz val="9"/>
      <color theme="1"/>
      <name val="Calibri"/>
      <family val="2"/>
      <scheme val="minor"/>
    </font>
    <font>
      <sz val="9"/>
      <color theme="0"/>
      <name val="Arial"/>
      <family val="2"/>
    </font>
    <font>
      <sz val="9"/>
      <color theme="4" tint="0.39997558519241921"/>
      <name val="Arial"/>
      <family val="2"/>
    </font>
    <font>
      <sz val="9"/>
      <color rgb="FFFF0000"/>
      <name val="Arial"/>
      <family val="2"/>
    </font>
    <font>
      <b/>
      <sz val="9"/>
      <name val="Arial"/>
      <family val="2"/>
    </font>
    <font>
      <b/>
      <sz val="15"/>
      <color theme="1"/>
      <name val="Arial"/>
      <family val="2"/>
    </font>
  </fonts>
  <fills count="16">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A5A5A5"/>
      </patternFill>
    </fill>
    <fill>
      <patternFill patternType="solid">
        <fgColor theme="4" tint="0.39997558519241921"/>
        <bgColor indexed="64"/>
      </patternFill>
    </fill>
    <fill>
      <patternFill patternType="solid">
        <fgColor theme="5" tint="0.59999389629810485"/>
        <bgColor indexed="64"/>
      </patternFill>
    </fill>
    <fill>
      <patternFill patternType="solid">
        <fgColor rgb="FFE8EDF2"/>
        <bgColor indexed="64"/>
      </patternFill>
    </fill>
    <fill>
      <patternFill patternType="solid">
        <fgColor rgb="FFECE1BB"/>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indexed="65"/>
      </patternFill>
    </fill>
    <fill>
      <patternFill patternType="solid">
        <fgColor indexed="65"/>
        <bgColor theme="0"/>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5" fillId="0" borderId="0" applyFont="0" applyFill="0" applyBorder="0" applyAlignment="0" applyProtection="0"/>
    <xf numFmtId="0" fontId="11" fillId="7" borderId="22" applyNumberFormat="0" applyAlignment="0" applyProtection="0"/>
    <xf numFmtId="0" fontId="31" fillId="0" borderId="0" applyNumberFormat="0" applyFill="0" applyBorder="0" applyAlignment="0" applyProtection="0"/>
    <xf numFmtId="43" fontId="5" fillId="0" borderId="0" applyFont="0" applyFill="0" applyBorder="0" applyAlignment="0" applyProtection="0"/>
  </cellStyleXfs>
  <cellXfs count="228">
    <xf numFmtId="0" fontId="0" fillId="0" borderId="0" xfId="0"/>
    <xf numFmtId="0" fontId="2" fillId="0" borderId="0" xfId="0" applyFont="1" applyAlignment="1">
      <alignment vertical="center" wrapText="1"/>
    </xf>
    <xf numFmtId="0" fontId="2" fillId="4" borderId="0" xfId="0" applyFont="1" applyFill="1" applyAlignment="1">
      <alignment vertical="center" wrapText="1"/>
    </xf>
    <xf numFmtId="10" fontId="2" fillId="0" borderId="0" xfId="1" applyNumberFormat="1" applyFont="1" applyAlignment="1">
      <alignment vertical="center" wrapText="1"/>
    </xf>
    <xf numFmtId="0" fontId="6" fillId="0" borderId="7" xfId="0" applyFont="1" applyBorder="1" applyAlignment="1">
      <alignment horizontal="center" vertical="center" wrapText="1"/>
    </xf>
    <xf numFmtId="0" fontId="0" fillId="0" borderId="7" xfId="0" applyBorder="1" applyAlignment="1">
      <alignment wrapText="1"/>
    </xf>
    <xf numFmtId="15" fontId="0" fillId="0" borderId="7" xfId="0" applyNumberFormat="1" applyBorder="1" applyAlignment="1">
      <alignment wrapText="1"/>
    </xf>
    <xf numFmtId="15" fontId="0" fillId="0" borderId="0" xfId="0" applyNumberFormat="1"/>
    <xf numFmtId="0" fontId="6"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2" xfId="0" applyBorder="1" applyAlignment="1">
      <alignment horizontal="center" vertical="center" wrapText="1"/>
    </xf>
    <xf numFmtId="17" fontId="0" fillId="0" borderId="2" xfId="0" applyNumberFormat="1" applyBorder="1" applyAlignment="1">
      <alignment horizontal="center" vertical="center" wrapText="1"/>
    </xf>
    <xf numFmtId="0" fontId="9" fillId="0" borderId="1" xfId="0" applyFont="1" applyBorder="1" applyAlignment="1">
      <alignment horizontal="left"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left" vertical="center" wrapText="1"/>
    </xf>
    <xf numFmtId="0" fontId="9" fillId="5" borderId="1" xfId="0" applyFont="1" applyFill="1" applyBorder="1" applyAlignment="1">
      <alignment horizontal="left" vertical="center" wrapText="1"/>
    </xf>
    <xf numFmtId="0" fontId="0" fillId="5" borderId="2" xfId="0" applyFill="1" applyBorder="1" applyAlignment="1">
      <alignment horizontal="center" vertical="center" wrapText="1"/>
    </xf>
    <xf numFmtId="17" fontId="0" fillId="5" borderId="2"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left" vertical="center" wrapText="1"/>
    </xf>
    <xf numFmtId="0" fontId="10" fillId="5" borderId="1"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6" borderId="2" xfId="0" applyFill="1" applyBorder="1" applyAlignment="1">
      <alignment horizontal="center" vertical="center" wrapText="1"/>
    </xf>
    <xf numFmtId="17" fontId="0" fillId="6" borderId="2" xfId="0" applyNumberFormat="1" applyFill="1" applyBorder="1" applyAlignment="1">
      <alignment horizontal="center" vertical="center" wrapText="1"/>
    </xf>
    <xf numFmtId="0" fontId="9" fillId="6" borderId="1" xfId="0" applyFont="1" applyFill="1" applyBorder="1" applyAlignment="1">
      <alignment horizontal="left" vertical="center" wrapText="1"/>
    </xf>
    <xf numFmtId="0" fontId="0" fillId="6" borderId="1" xfId="0" applyFill="1" applyBorder="1" applyAlignment="1">
      <alignment horizontal="center" vertical="center" wrapText="1"/>
    </xf>
    <xf numFmtId="0" fontId="10" fillId="6" borderId="1" xfId="0" applyFont="1" applyFill="1" applyBorder="1" applyAlignment="1">
      <alignment horizontal="center" vertical="center" wrapText="1"/>
    </xf>
    <xf numFmtId="0" fontId="0" fillId="6" borderId="18" xfId="0" applyFill="1"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9" fontId="0" fillId="0" borderId="0" xfId="1" applyFont="1" applyAlignment="1">
      <alignment horizontal="center" vertical="center" wrapText="1"/>
    </xf>
    <xf numFmtId="0" fontId="12" fillId="7" borderId="23" xfId="2" applyFont="1" applyBorder="1" applyAlignment="1">
      <alignment horizontal="center" vertical="center" wrapText="1"/>
    </xf>
    <xf numFmtId="0" fontId="12" fillId="7" borderId="23" xfId="2" applyFont="1" applyBorder="1" applyAlignment="1">
      <alignment horizontal="center" vertical="center"/>
    </xf>
    <xf numFmtId="0" fontId="12" fillId="7" borderId="23" xfId="2" applyFont="1" applyBorder="1" applyAlignment="1">
      <alignment horizontal="center"/>
    </xf>
    <xf numFmtId="0" fontId="0" fillId="0" borderId="1" xfId="0" applyBorder="1" applyAlignment="1">
      <alignment horizontal="center" vertical="center"/>
    </xf>
    <xf numFmtId="9" fontId="0" fillId="0" borderId="1" xfId="1" applyFont="1" applyBorder="1" applyAlignment="1">
      <alignment horizontal="center" vertical="center"/>
    </xf>
    <xf numFmtId="9" fontId="0" fillId="0" borderId="1" xfId="0" applyNumberFormat="1" applyBorder="1" applyAlignment="1">
      <alignment horizontal="center" vertical="center"/>
    </xf>
    <xf numFmtId="0" fontId="13" fillId="0" borderId="1" xfId="0" applyFont="1" applyBorder="1" applyAlignment="1">
      <alignment horizontal="center"/>
    </xf>
    <xf numFmtId="0" fontId="0" fillId="0" borderId="0" xfId="0" applyAlignment="1">
      <alignment vertical="center"/>
    </xf>
    <xf numFmtId="0" fontId="0" fillId="6" borderId="1" xfId="0" applyFill="1" applyBorder="1" applyAlignment="1">
      <alignment horizontal="left" vertical="center" wrapText="1"/>
    </xf>
    <xf numFmtId="0" fontId="0" fillId="6" borderId="1" xfId="0" applyFill="1" applyBorder="1" applyAlignment="1">
      <alignment horizontal="center" vertical="center"/>
    </xf>
    <xf numFmtId="9" fontId="0" fillId="6" borderId="1" xfId="0" applyNumberFormat="1" applyFill="1" applyBorder="1" applyAlignment="1">
      <alignment horizontal="center" vertical="center"/>
    </xf>
    <xf numFmtId="9" fontId="0" fillId="6" borderId="1" xfId="1" applyFont="1" applyFill="1" applyBorder="1" applyAlignment="1">
      <alignment horizontal="center" vertical="center"/>
    </xf>
    <xf numFmtId="0" fontId="14" fillId="10" borderId="0" xfId="0" applyFont="1" applyFill="1" applyAlignment="1">
      <alignment vertical="center" wrapText="1"/>
    </xf>
    <xf numFmtId="0" fontId="15" fillId="10" borderId="0" xfId="0" applyFont="1" applyFill="1" applyAlignment="1">
      <alignment vertical="center" wrapText="1"/>
    </xf>
    <xf numFmtId="0" fontId="16" fillId="10" borderId="0" xfId="0" applyFont="1" applyFill="1" applyAlignment="1">
      <alignment vertical="center" wrapText="1"/>
    </xf>
    <xf numFmtId="0" fontId="17" fillId="11" borderId="0" xfId="0" applyFont="1" applyFill="1" applyAlignment="1">
      <alignment horizontal="center" vertical="center" wrapText="1"/>
    </xf>
    <xf numFmtId="0" fontId="15" fillId="10" borderId="0" xfId="0" applyFont="1" applyFill="1" applyAlignment="1">
      <alignment horizontal="right" vertical="top"/>
    </xf>
    <xf numFmtId="0" fontId="18" fillId="10" borderId="0" xfId="0" applyFont="1" applyFill="1" applyAlignment="1">
      <alignment vertical="center"/>
    </xf>
    <xf numFmtId="0" fontId="0" fillId="0" borderId="0" xfId="0" applyAlignment="1">
      <alignment horizontal="justify"/>
    </xf>
    <xf numFmtId="9" fontId="2" fillId="4" borderId="0" xfId="0" applyNumberFormat="1" applyFont="1" applyFill="1" applyAlignment="1">
      <alignment vertical="center" wrapText="1"/>
    </xf>
    <xf numFmtId="9" fontId="2" fillId="0" borderId="0" xfId="1" applyNumberFormat="1" applyFont="1" applyAlignment="1">
      <alignment vertical="center" wrapText="1"/>
    </xf>
    <xf numFmtId="0" fontId="2" fillId="6" borderId="0" xfId="0" applyFont="1" applyFill="1" applyAlignment="1">
      <alignment vertical="center" wrapText="1"/>
    </xf>
    <xf numFmtId="0" fontId="0" fillId="14" borderId="0" xfId="0" applyFill="1" applyBorder="1" applyAlignment="1" applyProtection="1">
      <alignment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4" fillId="15" borderId="0" xfId="0" applyFont="1" applyFill="1" applyBorder="1" applyAlignment="1" applyProtection="1">
      <alignment horizontal="center" vertical="center"/>
      <protection locked="0"/>
    </xf>
    <xf numFmtId="3" fontId="4" fillId="15" borderId="0" xfId="0" applyNumberFormat="1" applyFont="1" applyFill="1" applyBorder="1" applyAlignment="1" applyProtection="1">
      <alignment horizontal="center" vertical="center"/>
      <protection locked="0"/>
    </xf>
    <xf numFmtId="0" fontId="22" fillId="15" borderId="0" xfId="0" applyFont="1" applyFill="1" applyBorder="1" applyAlignment="1" applyProtection="1">
      <alignment vertical="center"/>
      <protection locked="0"/>
    </xf>
    <xf numFmtId="0" fontId="23" fillId="15" borderId="0" xfId="0" applyFont="1" applyFill="1" applyBorder="1" applyAlignment="1" applyProtection="1">
      <alignment vertical="center"/>
      <protection locked="0"/>
    </xf>
    <xf numFmtId="0" fontId="0" fillId="15" borderId="0" xfId="0" applyFont="1" applyFill="1" applyBorder="1" applyAlignment="1" applyProtection="1">
      <alignment horizontal="left" vertical="center"/>
      <protection locked="0"/>
    </xf>
    <xf numFmtId="0" fontId="24" fillId="15" borderId="0" xfId="0" applyFont="1" applyFill="1" applyBorder="1" applyAlignment="1" applyProtection="1">
      <alignment vertical="center"/>
      <protection locked="0"/>
    </xf>
    <xf numFmtId="3" fontId="24" fillId="15" borderId="0" xfId="0" applyNumberFormat="1" applyFont="1" applyFill="1" applyBorder="1" applyAlignment="1" applyProtection="1">
      <alignment vertical="center"/>
      <protection locked="0"/>
    </xf>
    <xf numFmtId="0" fontId="0" fillId="0" borderId="0" xfId="0" applyFont="1" applyFill="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vertical="center"/>
      <protection locked="0"/>
    </xf>
    <xf numFmtId="0" fontId="25" fillId="12" borderId="1" xfId="0" applyFont="1" applyFill="1" applyBorder="1" applyAlignment="1" applyProtection="1">
      <alignment horizontal="left" vertical="center" wrapText="1"/>
      <protection locked="0"/>
    </xf>
    <xf numFmtId="0" fontId="25" fillId="12" borderId="18" xfId="0" applyFont="1" applyFill="1" applyBorder="1" applyAlignment="1" applyProtection="1">
      <alignment horizontal="left" vertical="center" wrapText="1"/>
      <protection locked="0"/>
    </xf>
    <xf numFmtId="0" fontId="25" fillId="12" borderId="1" xfId="0" applyFont="1" applyFill="1" applyBorder="1" applyAlignment="1" applyProtection="1">
      <alignment horizontal="justify" vertical="center" wrapText="1"/>
      <protection locked="0"/>
    </xf>
    <xf numFmtId="0" fontId="27" fillId="12" borderId="1" xfId="0" applyFont="1" applyFill="1" applyBorder="1" applyAlignment="1" applyProtection="1">
      <alignment horizontal="justify" vertical="center" wrapText="1"/>
      <protection locked="0"/>
    </xf>
    <xf numFmtId="0" fontId="27" fillId="12" borderId="18" xfId="0" applyFont="1" applyFill="1" applyBorder="1" applyAlignment="1" applyProtection="1">
      <alignment horizontal="left" vertical="center" wrapText="1"/>
      <protection locked="0"/>
    </xf>
    <xf numFmtId="0" fontId="27" fillId="12" borderId="1" xfId="0" applyFont="1" applyFill="1" applyBorder="1" applyAlignment="1" applyProtection="1">
      <alignment horizontal="left" vertical="center" wrapText="1"/>
      <protection locked="0"/>
    </xf>
    <xf numFmtId="0" fontId="25" fillId="12" borderId="18" xfId="0" applyFont="1" applyFill="1" applyBorder="1" applyAlignment="1" applyProtection="1">
      <alignment horizontal="justify" vertical="center" wrapText="1"/>
      <protection locked="0"/>
    </xf>
    <xf numFmtId="0" fontId="26" fillId="0" borderId="0" xfId="0" applyFont="1" applyAlignment="1" applyProtection="1">
      <alignment vertical="center"/>
      <protection locked="0"/>
    </xf>
    <xf numFmtId="0" fontId="31" fillId="12" borderId="18" xfId="3" applyFill="1" applyBorder="1" applyAlignment="1" applyProtection="1">
      <alignment vertical="center" wrapText="1"/>
      <protection locked="0"/>
    </xf>
    <xf numFmtId="0" fontId="27" fillId="12" borderId="32" xfId="0" applyFont="1" applyFill="1" applyBorder="1" applyAlignment="1" applyProtection="1">
      <alignment horizontal="justify" vertical="center" wrapText="1"/>
      <protection locked="0"/>
    </xf>
    <xf numFmtId="0" fontId="25" fillId="12" borderId="33" xfId="0" applyFont="1" applyFill="1" applyBorder="1" applyAlignment="1" applyProtection="1">
      <alignment horizontal="left" vertical="center" wrapText="1"/>
      <protection locked="0"/>
    </xf>
    <xf numFmtId="0" fontId="26" fillId="0" borderId="3"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0" fontId="26" fillId="0" borderId="0" xfId="0" applyFont="1" applyBorder="1" applyAlignment="1" applyProtection="1">
      <alignment horizontal="justify" vertical="center"/>
      <protection locked="0"/>
    </xf>
    <xf numFmtId="0" fontId="26" fillId="0" borderId="0" xfId="0" applyFont="1" applyBorder="1" applyAlignment="1" applyProtection="1">
      <alignment horizontal="center" vertical="center"/>
      <protection locked="0"/>
    </xf>
    <xf numFmtId="3" fontId="26" fillId="0" borderId="0" xfId="0" applyNumberFormat="1"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4" fillId="0" borderId="0" xfId="0" applyFont="1" applyAlignment="1" applyProtection="1">
      <alignment vertical="center"/>
      <protection locked="0"/>
    </xf>
    <xf numFmtId="3" fontId="4" fillId="0" borderId="0" xfId="0" applyNumberFormat="1" applyFont="1" applyAlignment="1" applyProtection="1">
      <alignment horizontal="center" vertical="center"/>
      <protection locked="0"/>
    </xf>
    <xf numFmtId="0" fontId="0" fillId="0" borderId="0" xfId="0" applyProtection="1">
      <protection locked="0"/>
    </xf>
    <xf numFmtId="3" fontId="26" fillId="0" borderId="0" xfId="0" applyNumberFormat="1" applyFont="1" applyAlignment="1" applyProtection="1">
      <alignment vertical="center"/>
      <protection locked="0"/>
    </xf>
    <xf numFmtId="0" fontId="2" fillId="0" borderId="0" xfId="0" applyFont="1" applyBorder="1" applyAlignment="1">
      <alignment vertical="center" wrapText="1"/>
    </xf>
    <xf numFmtId="10" fontId="2" fillId="4" borderId="0" xfId="1" applyNumberFormat="1" applyFont="1" applyFill="1" applyAlignment="1">
      <alignment vertical="center" wrapText="1"/>
    </xf>
    <xf numFmtId="9" fontId="2" fillId="0" borderId="0" xfId="1" applyFont="1" applyAlignment="1">
      <alignment vertical="center" wrapText="1"/>
    </xf>
    <xf numFmtId="9" fontId="2" fillId="4" borderId="0" xfId="0" applyNumberFormat="1" applyFont="1" applyFill="1" applyAlignment="1">
      <alignment horizontal="center" vertical="center" wrapText="1"/>
    </xf>
    <xf numFmtId="9" fontId="2" fillId="4" borderId="0" xfId="1" applyFont="1" applyFill="1" applyAlignment="1">
      <alignment vertical="center" wrapText="1"/>
    </xf>
    <xf numFmtId="164" fontId="2" fillId="4" borderId="0" xfId="1" applyNumberFormat="1" applyFont="1" applyFill="1" applyAlignment="1">
      <alignment vertical="center" wrapText="1"/>
    </xf>
    <xf numFmtId="9" fontId="2" fillId="0" borderId="0" xfId="0" applyNumberFormat="1" applyFont="1" applyAlignment="1">
      <alignment vertical="center" wrapText="1"/>
    </xf>
    <xf numFmtId="12" fontId="2" fillId="4" borderId="0" xfId="4" applyNumberFormat="1" applyFont="1" applyFill="1" applyAlignment="1">
      <alignment vertical="center" wrapText="1"/>
    </xf>
    <xf numFmtId="0" fontId="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7" fillId="2" borderId="1" xfId="0" applyFont="1" applyFill="1" applyBorder="1" applyAlignment="1" applyProtection="1">
      <alignment horizontal="justify" vertical="center" wrapText="1"/>
    </xf>
    <xf numFmtId="9" fontId="19" fillId="0" borderId="1" xfId="0" applyNumberFormat="1" applyFont="1" applyBorder="1" applyAlignment="1">
      <alignment horizontal="center" vertical="center" wrapText="1"/>
    </xf>
    <xf numFmtId="0" fontId="37" fillId="3" borderId="1" xfId="0" applyFont="1" applyFill="1" applyBorder="1" applyAlignment="1" applyProtection="1">
      <alignment horizontal="justify" vertical="center" wrapText="1"/>
    </xf>
    <xf numFmtId="9" fontId="39" fillId="2" borderId="1" xfId="0" applyNumberFormat="1" applyFont="1" applyFill="1" applyBorder="1" applyAlignment="1" applyProtection="1">
      <alignment horizontal="justify" vertical="center" wrapText="1"/>
    </xf>
    <xf numFmtId="9" fontId="19" fillId="4" borderId="1" xfId="0" applyNumberFormat="1" applyFont="1" applyFill="1" applyBorder="1" applyAlignment="1">
      <alignment horizontal="center" vertical="center" wrapText="1"/>
    </xf>
    <xf numFmtId="0" fontId="19" fillId="4" borderId="1" xfId="0" applyFont="1" applyFill="1" applyBorder="1" applyAlignment="1">
      <alignment horizontal="justify" vertical="center" wrapText="1"/>
    </xf>
    <xf numFmtId="9" fontId="19" fillId="4" borderId="1" xfId="0" applyNumberFormat="1" applyFont="1" applyFill="1" applyBorder="1" applyAlignment="1">
      <alignment horizontal="justify" vertical="center" wrapText="1"/>
    </xf>
    <xf numFmtId="9" fontId="35" fillId="13" borderId="2" xfId="1" applyNumberFormat="1" applyFont="1" applyFill="1" applyBorder="1" applyAlignment="1">
      <alignment vertical="center" wrapText="1"/>
    </xf>
    <xf numFmtId="10" fontId="40" fillId="13" borderId="34" xfId="1" applyNumberFormat="1" applyFont="1" applyFill="1" applyBorder="1" applyAlignment="1">
      <alignment vertical="center" wrapText="1"/>
    </xf>
    <xf numFmtId="164" fontId="46" fillId="9" borderId="1" xfId="0" applyNumberFormat="1" applyFont="1" applyFill="1" applyBorder="1" applyAlignment="1">
      <alignment horizontal="right" vertical="center" wrapText="1"/>
    </xf>
    <xf numFmtId="9" fontId="42" fillId="0" borderId="35" xfId="0" applyNumberFormat="1" applyFont="1" applyFill="1" applyBorder="1" applyAlignment="1">
      <alignment vertical="center" wrapText="1"/>
    </xf>
    <xf numFmtId="9" fontId="35" fillId="0" borderId="2" xfId="0" applyNumberFormat="1" applyFont="1" applyFill="1" applyBorder="1" applyAlignment="1">
      <alignment vertical="center" wrapText="1"/>
    </xf>
    <xf numFmtId="9" fontId="19" fillId="0" borderId="34" xfId="0" applyNumberFormat="1" applyFont="1" applyFill="1" applyBorder="1" applyAlignment="1">
      <alignment vertical="center" wrapText="1"/>
    </xf>
    <xf numFmtId="9" fontId="19" fillId="8" borderId="2" xfId="1" applyFont="1" applyFill="1" applyBorder="1" applyAlignment="1">
      <alignment vertical="center" wrapText="1"/>
    </xf>
    <xf numFmtId="9" fontId="43" fillId="8" borderId="34" xfId="0" applyNumberFormat="1" applyFont="1" applyFill="1" applyBorder="1" applyAlignment="1">
      <alignment vertical="center" wrapText="1"/>
    </xf>
    <xf numFmtId="164" fontId="19" fillId="13" borderId="2" xfId="0" applyNumberFormat="1" applyFont="1" applyFill="1" applyBorder="1" applyAlignment="1">
      <alignment horizontal="right" vertical="center" wrapText="1"/>
    </xf>
    <xf numFmtId="164" fontId="40" fillId="13" borderId="34" xfId="0" applyNumberFormat="1" applyFont="1" applyFill="1" applyBorder="1" applyAlignment="1">
      <alignment horizontal="right" vertical="center" wrapText="1"/>
    </xf>
    <xf numFmtId="9" fontId="19" fillId="8" borderId="2" xfId="1" applyNumberFormat="1" applyFont="1" applyFill="1" applyBorder="1" applyAlignment="1">
      <alignment vertical="center" wrapText="1"/>
    </xf>
    <xf numFmtId="164" fontId="35" fillId="0" borderId="2" xfId="0" applyNumberFormat="1" applyFont="1" applyFill="1" applyBorder="1" applyAlignment="1">
      <alignment vertical="center" wrapText="1"/>
    </xf>
    <xf numFmtId="164" fontId="36" fillId="4" borderId="0" xfId="0" applyNumberFormat="1" applyFont="1" applyFill="1" applyAlignment="1">
      <alignment horizontal="center" vertical="center" wrapText="1"/>
    </xf>
    <xf numFmtId="0" fontId="36" fillId="4" borderId="0" xfId="0" applyFont="1" applyFill="1" applyAlignment="1">
      <alignment horizontal="center" vertical="center" wrapText="1"/>
    </xf>
    <xf numFmtId="164" fontId="36" fillId="4" borderId="0" xfId="1" applyNumberFormat="1" applyFont="1" applyFill="1" applyAlignment="1">
      <alignment horizontal="center" vertical="center" wrapText="1"/>
    </xf>
    <xf numFmtId="0" fontId="19" fillId="8" borderId="1" xfId="0" applyFont="1" applyFill="1" applyBorder="1" applyAlignment="1">
      <alignment horizontal="left" vertical="center" wrapText="1"/>
    </xf>
    <xf numFmtId="0" fontId="19" fillId="8" borderId="35" xfId="0" applyFont="1" applyFill="1" applyBorder="1" applyAlignment="1">
      <alignment horizontal="left" vertical="center" wrapText="1"/>
    </xf>
    <xf numFmtId="0" fontId="35" fillId="13" borderId="1" xfId="0" applyFont="1" applyFill="1" applyBorder="1" applyAlignment="1">
      <alignment horizontal="left" vertical="center" wrapText="1"/>
    </xf>
    <xf numFmtId="0" fontId="35" fillId="13" borderId="35" xfId="0" applyFont="1" applyFill="1" applyBorder="1" applyAlignment="1">
      <alignment horizontal="left" vertical="center" wrapText="1"/>
    </xf>
    <xf numFmtId="0" fontId="35" fillId="9" borderId="1" xfId="0" applyFont="1" applyFill="1" applyBorder="1" applyAlignment="1">
      <alignment horizontal="right" vertical="center" wrapText="1"/>
    </xf>
    <xf numFmtId="0" fontId="35" fillId="0" borderId="1" xfId="0" applyFont="1" applyBorder="1" applyAlignment="1">
      <alignment horizontal="left" vertical="center" wrapText="1"/>
    </xf>
    <xf numFmtId="0" fontId="35"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35" fillId="4"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19" fillId="4" borderId="1" xfId="0" applyFont="1" applyFill="1" applyBorder="1" applyAlignment="1">
      <alignment horizontal="justify" vertical="center" wrapText="1"/>
    </xf>
    <xf numFmtId="0" fontId="35" fillId="0" borderId="1" xfId="0" applyFont="1" applyBorder="1" applyAlignment="1">
      <alignment horizontal="center" vertical="center" wrapText="1"/>
    </xf>
    <xf numFmtId="9"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9" fillId="0" borderId="1" xfId="0" applyFont="1" applyFill="1" applyBorder="1" applyAlignment="1">
      <alignment horizontal="justify" vertical="center" wrapText="1"/>
    </xf>
    <xf numFmtId="9" fontId="34" fillId="9" borderId="1" xfId="0" applyNumberFormat="1" applyFont="1" applyFill="1" applyBorder="1" applyAlignment="1">
      <alignment horizontal="right" vertical="center" wrapText="1"/>
    </xf>
    <xf numFmtId="0" fontId="34" fillId="9" borderId="1" xfId="0" applyFont="1" applyFill="1" applyBorder="1" applyAlignment="1">
      <alignment horizontal="right" vertical="center" wrapText="1"/>
    </xf>
    <xf numFmtId="0" fontId="1" fillId="9" borderId="1" xfId="0" applyFont="1" applyFill="1" applyBorder="1" applyAlignment="1">
      <alignment horizontal="left" vertical="center" wrapText="1"/>
    </xf>
    <xf numFmtId="0" fontId="41" fillId="0" borderId="1" xfId="0" applyFont="1" applyBorder="1" applyAlignment="1">
      <alignment horizontal="left" vertical="center" wrapText="1"/>
    </xf>
    <xf numFmtId="0" fontId="35" fillId="9" borderId="1" xfId="0" applyFont="1" applyFill="1" applyBorder="1" applyAlignment="1">
      <alignment horizontal="left" vertical="center" wrapText="1"/>
    </xf>
    <xf numFmtId="9" fontId="35" fillId="9" borderId="1" xfId="0" applyNumberFormat="1" applyFont="1" applyFill="1" applyBorder="1" applyAlignment="1">
      <alignment horizontal="right" vertical="center" wrapText="1"/>
    </xf>
    <xf numFmtId="0" fontId="19" fillId="0" borderId="1" xfId="0" applyFont="1" applyBorder="1" applyAlignment="1">
      <alignment horizontal="center" vertical="center" wrapText="1"/>
    </xf>
    <xf numFmtId="0" fontId="21" fillId="15" borderId="0" xfId="0" applyFont="1" applyFill="1" applyBorder="1" applyAlignment="1" applyProtection="1">
      <alignment horizontal="center" vertical="center"/>
      <protection locked="0"/>
    </xf>
    <xf numFmtId="0" fontId="22" fillId="15" borderId="0"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12" borderId="15"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xf numFmtId="0" fontId="25" fillId="0" borderId="18"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wrapText="1"/>
      <protection locked="0"/>
    </xf>
    <xf numFmtId="3" fontId="25" fillId="12" borderId="1" xfId="0" applyNumberFormat="1"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center"/>
    </xf>
    <xf numFmtId="0" fontId="27" fillId="2" borderId="1" xfId="0" applyFont="1" applyFill="1" applyBorder="1" applyAlignment="1" applyProtection="1">
      <alignment horizontal="left" vertical="center" wrapText="1"/>
    </xf>
    <xf numFmtId="0" fontId="27" fillId="12" borderId="24"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28" xfId="0" applyFont="1" applyFill="1" applyBorder="1" applyAlignment="1" applyProtection="1">
      <alignment horizontal="center" vertical="center" wrapText="1"/>
    </xf>
    <xf numFmtId="0" fontId="27" fillId="12" borderId="1" xfId="0" applyFont="1" applyFill="1" applyBorder="1" applyAlignment="1" applyProtection="1">
      <alignment horizontal="center" vertical="center" wrapText="1"/>
    </xf>
    <xf numFmtId="9" fontId="25" fillId="12" borderId="1" xfId="0" applyNumberFormat="1" applyFont="1" applyFill="1" applyBorder="1" applyAlignment="1" applyProtection="1">
      <alignment horizontal="center" vertical="center" wrapText="1"/>
    </xf>
    <xf numFmtId="9" fontId="25" fillId="12" borderId="25" xfId="0" applyNumberFormat="1" applyFont="1" applyFill="1" applyBorder="1" applyAlignment="1" applyProtection="1">
      <alignment horizontal="center" vertical="center" wrapText="1"/>
    </xf>
    <xf numFmtId="9" fontId="25" fillId="12" borderId="27" xfId="0" applyNumberFormat="1" applyFont="1" applyFill="1" applyBorder="1" applyAlignment="1" applyProtection="1">
      <alignment horizontal="center" vertical="center" wrapText="1"/>
    </xf>
    <xf numFmtId="9" fontId="25" fillId="12" borderId="29" xfId="0" applyNumberFormat="1" applyFont="1" applyFill="1" applyBorder="1" applyAlignment="1" applyProtection="1">
      <alignment horizontal="center" vertical="center" wrapText="1"/>
    </xf>
    <xf numFmtId="9" fontId="25"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3" fontId="27" fillId="12" borderId="1" xfId="0" applyNumberFormat="1" applyFont="1" applyFill="1" applyBorder="1" applyAlignment="1" applyProtection="1">
      <alignment horizontal="center" vertical="center" wrapText="1"/>
    </xf>
    <xf numFmtId="9" fontId="25" fillId="0" borderId="24" xfId="0" applyNumberFormat="1"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8" fillId="0" borderId="19"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21" xfId="0" applyFont="1" applyBorder="1" applyAlignment="1" applyProtection="1">
      <alignment horizontal="center" vertical="center"/>
    </xf>
    <xf numFmtId="0" fontId="27" fillId="0" borderId="24"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7" fillId="0" borderId="28" xfId="0" applyFont="1" applyFill="1" applyBorder="1" applyAlignment="1" applyProtection="1">
      <alignment horizontal="center" vertical="center" wrapText="1"/>
    </xf>
    <xf numFmtId="0" fontId="28" fillId="0" borderId="30" xfId="0" applyFont="1" applyBorder="1" applyAlignment="1" applyProtection="1">
      <alignment horizontal="center" vertical="center"/>
    </xf>
    <xf numFmtId="0" fontId="27" fillId="2" borderId="24" xfId="0" applyFont="1" applyFill="1" applyBorder="1" applyAlignment="1" applyProtection="1">
      <alignment horizontal="center" vertical="center" wrapText="1"/>
    </xf>
    <xf numFmtId="0" fontId="27" fillId="2" borderId="26" xfId="0" applyFont="1" applyFill="1" applyBorder="1" applyAlignment="1" applyProtection="1">
      <alignment horizontal="center" vertical="center" wrapText="1"/>
    </xf>
    <xf numFmtId="0" fontId="27" fillId="2" borderId="31" xfId="0" applyFont="1" applyFill="1" applyBorder="1" applyAlignment="1" applyProtection="1">
      <alignment horizontal="center" vertical="center" wrapText="1"/>
    </xf>
    <xf numFmtId="0" fontId="25" fillId="12" borderId="1" xfId="0" applyFont="1" applyFill="1" applyBorder="1" applyAlignment="1" applyProtection="1">
      <alignment horizontal="center" vertical="center" wrapText="1"/>
    </xf>
    <xf numFmtId="0" fontId="27" fillId="2" borderId="32" xfId="0" applyFont="1" applyFill="1" applyBorder="1" applyAlignment="1" applyProtection="1">
      <alignment horizontal="left" vertical="center" wrapText="1"/>
    </xf>
    <xf numFmtId="0" fontId="25" fillId="12" borderId="32" xfId="0" applyFont="1" applyFill="1" applyBorder="1" applyAlignment="1" applyProtection="1">
      <alignment horizontal="center" vertical="center" wrapText="1"/>
    </xf>
    <xf numFmtId="9" fontId="27" fillId="12" borderId="1" xfId="0" applyNumberFormat="1" applyFont="1" applyFill="1" applyBorder="1" applyAlignment="1" applyProtection="1">
      <alignment horizontal="center" vertical="center" wrapText="1"/>
    </xf>
    <xf numFmtId="9" fontId="27" fillId="12" borderId="32" xfId="0" applyNumberFormat="1"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wrapText="1"/>
    </xf>
    <xf numFmtId="3" fontId="27" fillId="12" borderId="32" xfId="0" applyNumberFormat="1" applyFont="1" applyFill="1" applyBorder="1" applyAlignment="1" applyProtection="1">
      <alignment horizontal="center" vertical="center" wrapText="1"/>
    </xf>
    <xf numFmtId="9" fontId="25" fillId="12" borderId="32" xfId="0" applyNumberFormat="1" applyFont="1" applyFill="1" applyBorder="1" applyAlignment="1" applyProtection="1">
      <alignment horizontal="center" vertical="center" wrapText="1"/>
    </xf>
    <xf numFmtId="0" fontId="0" fillId="0" borderId="19" xfId="0" applyBorder="1" applyAlignment="1">
      <alignment horizontal="center" vertical="center" textRotation="90" wrapText="1"/>
    </xf>
    <xf numFmtId="0" fontId="0" fillId="0" borderId="20" xfId="0" applyBorder="1" applyAlignment="1">
      <alignment horizontal="center" vertical="center" textRotation="90" wrapText="1"/>
    </xf>
    <xf numFmtId="0" fontId="0" fillId="0" borderId="21" xfId="0" applyBorder="1" applyAlignment="1">
      <alignment horizontal="center" vertical="center" textRotation="90" wrapText="1"/>
    </xf>
    <xf numFmtId="0" fontId="0" fillId="6" borderId="19" xfId="0" applyFill="1" applyBorder="1" applyAlignment="1">
      <alignment horizontal="center" vertical="center" textRotation="90" wrapText="1"/>
    </xf>
    <xf numFmtId="0" fontId="0" fillId="6" borderId="20" xfId="0" applyFill="1" applyBorder="1" applyAlignment="1">
      <alignment horizontal="center" vertical="center" textRotation="90" wrapText="1"/>
    </xf>
    <xf numFmtId="0" fontId="0" fillId="6" borderId="21" xfId="0" applyFill="1" applyBorder="1" applyAlignment="1">
      <alignment horizontal="center" vertical="center" textRotation="90"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7"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6" xfId="0" applyFont="1" applyBorder="1" applyAlignment="1">
      <alignment horizontal="center" vertical="center" wrapText="1"/>
    </xf>
    <xf numFmtId="0" fontId="12" fillId="7" borderId="0" xfId="2" applyFont="1" applyBorder="1" applyAlignment="1">
      <alignment horizontal="center" vertical="center" wrapText="1"/>
    </xf>
    <xf numFmtId="0" fontId="0" fillId="0" borderId="0" xfId="0" applyAlignment="1">
      <alignment horizontal="justify"/>
    </xf>
    <xf numFmtId="0" fontId="15" fillId="0" borderId="0" xfId="0" applyFont="1" applyAlignment="1">
      <alignment horizontal="center" vertical="center" wrapText="1"/>
    </xf>
    <xf numFmtId="0" fontId="17" fillId="11" borderId="0" xfId="0" applyFont="1" applyFill="1" applyAlignment="1">
      <alignment horizontal="center" vertical="center" wrapText="1"/>
    </xf>
    <xf numFmtId="0" fontId="15" fillId="10" borderId="0" xfId="0" applyFont="1" applyFill="1" applyAlignment="1">
      <alignment horizontal="center" vertical="center" wrapText="1"/>
    </xf>
    <xf numFmtId="15" fontId="15" fillId="10" borderId="0" xfId="0" applyNumberFormat="1" applyFont="1" applyFill="1" applyAlignment="1">
      <alignment horizontal="center" vertical="center" wrapText="1"/>
    </xf>
    <xf numFmtId="0" fontId="37" fillId="0" borderId="1" xfId="0" applyFont="1" applyBorder="1" applyAlignment="1">
      <alignment horizontal="left" vertical="top" wrapText="1"/>
    </xf>
  </cellXfs>
  <cellStyles count="5">
    <cellStyle name="Celda de comprobación" xfId="2" builtinId="23"/>
    <cellStyle name="Hipervínculo" xfId="3" builtinId="8"/>
    <cellStyle name="Millares" xfId="4" builtinId="3"/>
    <cellStyle name="Normal" xfId="0" builtinId="0"/>
    <cellStyle name="Porcentaje" xfId="1" builtinId="5"/>
  </cellStyles>
  <dxfs count="7">
    <dxf>
      <numFmt numFmtId="13" formatCode="0%"/>
      <alignmen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5512D124-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24-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24-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A-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24-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activeX/activeX15.xml><?xml version="1.0" encoding="utf-8"?>
<ax:ocx xmlns:ax="http://schemas.microsoft.com/office/2006/activeX" xmlns:r="http://schemas.openxmlformats.org/officeDocument/2006/relationships" ax:classid="{5512D11A-5CC6-11CF-8D67-00AA00BDCE1D}" ax:persistence="persistStream" r:id="rId1"/>
</file>

<file path=xl/activeX/activeX16.xml><?xml version="1.0" encoding="utf-8"?>
<ax:ocx xmlns:ax="http://schemas.microsoft.com/office/2006/activeX" xmlns:r="http://schemas.openxmlformats.org/officeDocument/2006/relationships" ax:classid="{5512D11A-5CC6-11CF-8D67-00AA00BDCE1D}" ax:persistence="persistStream" r:id="rId1"/>
</file>

<file path=xl/activeX/activeX17.xml><?xml version="1.0" encoding="utf-8"?>
<ax:ocx xmlns:ax="http://schemas.microsoft.com/office/2006/activeX" xmlns:r="http://schemas.openxmlformats.org/officeDocument/2006/relationships" ax:classid="{5512D124-5CC6-11CF-8D67-00AA00BDCE1D}" ax:persistence="persistStream" r:id="rId1"/>
</file>

<file path=xl/activeX/activeX18.xml><?xml version="1.0" encoding="utf-8"?>
<ax:ocx xmlns:ax="http://schemas.microsoft.com/office/2006/activeX" xmlns:r="http://schemas.openxmlformats.org/officeDocument/2006/relationships" ax:classid="{5512D11A-5CC6-11CF-8D67-00AA00BDCE1D}" ax:persistence="persistStream" r:id="rId1"/>
</file>

<file path=xl/activeX/activeX19.xml><?xml version="1.0" encoding="utf-8"?>
<ax:ocx xmlns:ax="http://schemas.microsoft.com/office/2006/activeX" xmlns:r="http://schemas.openxmlformats.org/officeDocument/2006/relationships" ax:classid="{5512D11A-5CC6-11CF-8D67-00AA00BDCE1D}" ax:persistence="persistStream" r:id="rId1"/>
</file>

<file path=xl/activeX/activeX20.xml><?xml version="1.0" encoding="utf-8"?>
<ax:ocx xmlns:ax="http://schemas.microsoft.com/office/2006/activeX" xmlns:r="http://schemas.openxmlformats.org/officeDocument/2006/relationships" ax:classid="{5512D11A-5CC6-11CF-8D67-00AA00BDCE1D}" ax:persistence="persistStream" r:id="rId1"/>
</file>

<file path=xl/activeX/activeX21.xml><?xml version="1.0" encoding="utf-8"?>
<ax:ocx xmlns:ax="http://schemas.microsoft.com/office/2006/activeX" xmlns:r="http://schemas.openxmlformats.org/officeDocument/2006/relationships" ax:classid="{5512D124-5CC6-11CF-8D67-00AA00BDCE1D}" ax:persistence="persistStream" r:id="rId1"/>
</file>

<file path=xl/activeX/activeX22.xml><?xml version="1.0" encoding="utf-8"?>
<ax:ocx xmlns:ax="http://schemas.microsoft.com/office/2006/activeX" xmlns:r="http://schemas.openxmlformats.org/officeDocument/2006/relationships" ax:classid="{5512D11A-5CC6-11CF-8D67-00AA00BDCE1D}" ax:persistence="persistStream" r:id="rId1"/>
</file>

<file path=xl/activeX/activeX23.xml><?xml version="1.0" encoding="utf-8"?>
<ax:ocx xmlns:ax="http://schemas.microsoft.com/office/2006/activeX" xmlns:r="http://schemas.openxmlformats.org/officeDocument/2006/relationships" ax:classid="{5512D11A-5CC6-11CF-8D67-00AA00BDCE1D}" ax:persistence="persistStream" r:id="rId1"/>
</file>

<file path=xl/activeX/activeX24.xml><?xml version="1.0" encoding="utf-8"?>
<ax:ocx xmlns:ax="http://schemas.microsoft.com/office/2006/activeX" xmlns:r="http://schemas.openxmlformats.org/officeDocument/2006/relationships" ax:classid="{5512D11A-5CC6-11CF-8D67-00AA00BDCE1D}" ax:persistence="persistStream" r:id="rId1"/>
</file>

<file path=xl/activeX/activeX25.xml><?xml version="1.0" encoding="utf-8"?>
<ax:ocx xmlns:ax="http://schemas.microsoft.com/office/2006/activeX" xmlns:r="http://schemas.openxmlformats.org/officeDocument/2006/relationships" ax:classid="{5512D124-5CC6-11CF-8D67-00AA00BDCE1D}" ax:persistence="persistStream" r:id="rId1"/>
</file>

<file path=xl/activeX/activeX26.xml><?xml version="1.0" encoding="utf-8"?>
<ax:ocx xmlns:ax="http://schemas.microsoft.com/office/2006/activeX" xmlns:r="http://schemas.openxmlformats.org/officeDocument/2006/relationships" ax:classid="{5512D11A-5CC6-11CF-8D67-00AA00BDCE1D}" ax:persistence="persistStream" r:id="rId1"/>
</file>

<file path=xl/activeX/activeX27.xml><?xml version="1.0" encoding="utf-8"?>
<ax:ocx xmlns:ax="http://schemas.microsoft.com/office/2006/activeX" xmlns:r="http://schemas.openxmlformats.org/officeDocument/2006/relationships" ax:classid="{5512D11A-5CC6-11CF-8D67-00AA00BDCE1D}" ax:persistence="persistStream" r:id="rId1"/>
</file>

<file path=xl/activeX/activeX28.xml><?xml version="1.0" encoding="utf-8"?>
<ax:ocx xmlns:ax="http://schemas.microsoft.com/office/2006/activeX" xmlns:r="http://schemas.openxmlformats.org/officeDocument/2006/relationships" ax:classid="{5512D11A-5CC6-11CF-8D67-00AA00BDCE1D}" ax:persistence="persistStream" r:id="rId1"/>
</file>

<file path=xl/activeX/activeX29.xml><?xml version="1.0" encoding="utf-8"?>
<ax:ocx xmlns:ax="http://schemas.microsoft.com/office/2006/activeX" xmlns:r="http://schemas.openxmlformats.org/officeDocument/2006/relationships" ax:classid="{5512D124-5CC6-11CF-8D67-00AA00BDCE1D}" ax:persistence="persistStream" r:id="rId1"/>
</file>

<file path=xl/activeX/activeX30.xml><?xml version="1.0" encoding="utf-8"?>
<ax:ocx xmlns:ax="http://schemas.microsoft.com/office/2006/activeX" xmlns:r="http://schemas.openxmlformats.org/officeDocument/2006/relationships" ax:classid="{5512D11A-5CC6-11CF-8D67-00AA00BDCE1D}" ax:persistence="persistStream" r:id="rId1"/>
</file>

<file path=xl/activeX/activeX31.xml><?xml version="1.0" encoding="utf-8"?>
<ax:ocx xmlns:ax="http://schemas.microsoft.com/office/2006/activeX" xmlns:r="http://schemas.openxmlformats.org/officeDocument/2006/relationships" ax:classid="{5512D11A-5CC6-11CF-8D67-00AA00BDCE1D}" ax:persistence="persistStream" r:id="rId1"/>
</file>

<file path=xl/activeX/activeX32.xml><?xml version="1.0" encoding="utf-8"?>
<ax:ocx xmlns:ax="http://schemas.microsoft.com/office/2006/activeX" xmlns:r="http://schemas.openxmlformats.org/officeDocument/2006/relationships" ax:classid="{5512D11A-5CC6-11CF-8D67-00AA00BDCE1D}" ax:persistence="persistStream" r:id="rId1"/>
</file>

<file path=xl/activeX/activeX33.xml><?xml version="1.0" encoding="utf-8"?>
<ax:ocx xmlns:ax="http://schemas.microsoft.com/office/2006/activeX" xmlns:r="http://schemas.openxmlformats.org/officeDocument/2006/relationships" ax:classid="{5512D124-5CC6-11CF-8D67-00AA00BDCE1D}" ax:persistence="persistStream" r:id="rId1"/>
</file>

<file path=xl/activeX/activeX34.xml><?xml version="1.0" encoding="utf-8"?>
<ax:ocx xmlns:ax="http://schemas.microsoft.com/office/2006/activeX" xmlns:r="http://schemas.openxmlformats.org/officeDocument/2006/relationships" ax:classid="{5512D11A-5CC6-11CF-8D67-00AA00BDCE1D}" ax:persistence="persistStream" r:id="rId1"/>
</file>

<file path=xl/activeX/activeX35.xml><?xml version="1.0" encoding="utf-8"?>
<ax:ocx xmlns:ax="http://schemas.microsoft.com/office/2006/activeX" xmlns:r="http://schemas.openxmlformats.org/officeDocument/2006/relationships" ax:classid="{5512D11A-5CC6-11CF-8D67-00AA00BDCE1D}" ax:persistence="persistStream" r:id="rId1"/>
</file>

<file path=xl/activeX/activeX36.xml><?xml version="1.0" encoding="utf-8"?>
<ax:ocx xmlns:ax="http://schemas.microsoft.com/office/2006/activeX" xmlns:r="http://schemas.openxmlformats.org/officeDocument/2006/relationships" ax:classid="{5512D11A-5CC6-11CF-8D67-00AA00BDCE1D}" ax:persistence="persistStream" r:id="rId1"/>
</file>

<file path=xl/activeX/activeX37.xml><?xml version="1.0" encoding="utf-8"?>
<ax:ocx xmlns:ax="http://schemas.microsoft.com/office/2006/activeX" xmlns:r="http://schemas.openxmlformats.org/officeDocument/2006/relationships" ax:classid="{5512D124-5CC6-11CF-8D67-00AA00BDCE1D}" ax:persistence="persistStream" r:id="rId1"/>
</file>

<file path=xl/activeX/activeX38.xml><?xml version="1.0" encoding="utf-8"?>
<ax:ocx xmlns:ax="http://schemas.microsoft.com/office/2006/activeX" xmlns:r="http://schemas.openxmlformats.org/officeDocument/2006/relationships" ax:classid="{5512D11A-5CC6-11CF-8D67-00AA00BDCE1D}" ax:persistence="persistStream" r:id="rId1"/>
</file>

<file path=xl/activeX/activeX39.xml><?xml version="1.0" encoding="utf-8"?>
<ax:ocx xmlns:ax="http://schemas.microsoft.com/office/2006/activeX" xmlns:r="http://schemas.openxmlformats.org/officeDocument/2006/relationships" ax:classid="{5512D11A-5CC6-11CF-8D67-00AA00BDCE1D}" ax:persistence="persistStream" r:id="rId1"/>
</file>

<file path=xl/activeX/activeX40.xml><?xml version="1.0" encoding="utf-8"?>
<ax:ocx xmlns:ax="http://schemas.microsoft.com/office/2006/activeX" xmlns:r="http://schemas.openxmlformats.org/officeDocument/2006/relationships" ax:classid="{5512D11A-5CC6-11CF-8D67-00AA00BDCE1D}" ax:persistence="persistStream" r:id="rId1"/>
</file>

<file path=xl/activeX/activeX41.xml><?xml version="1.0" encoding="utf-8"?>
<ax:ocx xmlns:ax="http://schemas.microsoft.com/office/2006/activeX" xmlns:r="http://schemas.openxmlformats.org/officeDocument/2006/relationships" ax:classid="{5512D124-5CC6-11CF-8D67-00AA00BDCE1D}" ax:persistence="persistStream" r:id="rId1"/>
</file>

<file path=xl/activeX/activeX42.xml><?xml version="1.0" encoding="utf-8"?>
<ax:ocx xmlns:ax="http://schemas.microsoft.com/office/2006/activeX" xmlns:r="http://schemas.openxmlformats.org/officeDocument/2006/relationships" ax:classid="{5512D11A-5CC6-11CF-8D67-00AA00BDCE1D}" ax:persistence="persistStream" r:id="rId1"/>
</file>

<file path=xl/activeX/activeX43.xml><?xml version="1.0" encoding="utf-8"?>
<ax:ocx xmlns:ax="http://schemas.microsoft.com/office/2006/activeX" xmlns:r="http://schemas.openxmlformats.org/officeDocument/2006/relationships" ax:classid="{5512D11A-5CC6-11CF-8D67-00AA00BDCE1D}" ax:persistence="persistStream" r:id="rId1"/>
</file>

<file path=xl/activeX/activeX44.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8.gif"/><Relationship Id="rId2" Type="http://schemas.openxmlformats.org/officeDocument/2006/relationships/image" Target="../media/image37.gif"/><Relationship Id="rId1" Type="http://schemas.openxmlformats.org/officeDocument/2006/relationships/image" Target="../media/image36.gif"/></Relationships>
</file>

<file path=xl/drawings/_rels/vmlDrawing1.vml.rels><?xml version="1.0" encoding="UTF-8" standalone="yes"?>
<Relationships xmlns="http://schemas.openxmlformats.org/package/2006/relationships"><Relationship Id="rId13" Type="http://schemas.openxmlformats.org/officeDocument/2006/relationships/image" Target="../media/image25.emf"/><Relationship Id="rId18" Type="http://schemas.openxmlformats.org/officeDocument/2006/relationships/image" Target="../media/image19.emf"/><Relationship Id="rId26" Type="http://schemas.openxmlformats.org/officeDocument/2006/relationships/image" Target="../media/image11.emf"/><Relationship Id="rId3" Type="http://schemas.openxmlformats.org/officeDocument/2006/relationships/image" Target="../media/image33.emf"/><Relationship Id="rId21" Type="http://schemas.openxmlformats.org/officeDocument/2006/relationships/image" Target="../media/image16.emf"/><Relationship Id="rId7" Type="http://schemas.openxmlformats.org/officeDocument/2006/relationships/image" Target="../media/image30.emf"/><Relationship Id="rId12" Type="http://schemas.openxmlformats.org/officeDocument/2006/relationships/image" Target="../media/image26.emf"/><Relationship Id="rId17" Type="http://schemas.openxmlformats.org/officeDocument/2006/relationships/image" Target="../media/image21.emf"/><Relationship Id="rId25" Type="http://schemas.openxmlformats.org/officeDocument/2006/relationships/image" Target="../media/image12.emf"/><Relationship Id="rId33" Type="http://schemas.openxmlformats.org/officeDocument/2006/relationships/image" Target="../media/image4.emf"/><Relationship Id="rId2" Type="http://schemas.openxmlformats.org/officeDocument/2006/relationships/image" Target="../media/image34.emf"/><Relationship Id="rId16" Type="http://schemas.openxmlformats.org/officeDocument/2006/relationships/image" Target="../media/image22.emf"/><Relationship Id="rId20" Type="http://schemas.openxmlformats.org/officeDocument/2006/relationships/image" Target="../media/image17.emf"/><Relationship Id="rId29" Type="http://schemas.openxmlformats.org/officeDocument/2006/relationships/image" Target="../media/image8.emf"/><Relationship Id="rId1" Type="http://schemas.openxmlformats.org/officeDocument/2006/relationships/image" Target="../media/image35.emf"/><Relationship Id="rId6" Type="http://schemas.openxmlformats.org/officeDocument/2006/relationships/image" Target="../media/image31.emf"/><Relationship Id="rId11" Type="http://schemas.openxmlformats.org/officeDocument/2006/relationships/image" Target="../media/image27.emf"/><Relationship Id="rId24" Type="http://schemas.openxmlformats.org/officeDocument/2006/relationships/image" Target="../media/image13.emf"/><Relationship Id="rId32" Type="http://schemas.openxmlformats.org/officeDocument/2006/relationships/image" Target="../media/image5.emf"/><Relationship Id="rId5" Type="http://schemas.openxmlformats.org/officeDocument/2006/relationships/image" Target="../media/image32.emf"/><Relationship Id="rId15" Type="http://schemas.openxmlformats.org/officeDocument/2006/relationships/image" Target="../media/image23.emf"/><Relationship Id="rId23" Type="http://schemas.openxmlformats.org/officeDocument/2006/relationships/image" Target="../media/image14.emf"/><Relationship Id="rId28" Type="http://schemas.openxmlformats.org/officeDocument/2006/relationships/image" Target="../media/image9.emf"/><Relationship Id="rId10" Type="http://schemas.openxmlformats.org/officeDocument/2006/relationships/image" Target="../media/image28.emf"/><Relationship Id="rId19" Type="http://schemas.openxmlformats.org/officeDocument/2006/relationships/image" Target="../media/image18.emf"/><Relationship Id="rId31" Type="http://schemas.openxmlformats.org/officeDocument/2006/relationships/image" Target="../media/image6.emf"/><Relationship Id="rId4" Type="http://schemas.openxmlformats.org/officeDocument/2006/relationships/image" Target="../media/image3.emf"/><Relationship Id="rId9" Type="http://schemas.openxmlformats.org/officeDocument/2006/relationships/image" Target="../media/image29.emf"/><Relationship Id="rId14" Type="http://schemas.openxmlformats.org/officeDocument/2006/relationships/image" Target="../media/image24.emf"/><Relationship Id="rId22" Type="http://schemas.openxmlformats.org/officeDocument/2006/relationships/image" Target="../media/image15.emf"/><Relationship Id="rId27" Type="http://schemas.openxmlformats.org/officeDocument/2006/relationships/image" Target="../media/image10.emf"/><Relationship Id="rId30" Type="http://schemas.openxmlformats.org/officeDocument/2006/relationships/image" Target="../media/image7.emf"/><Relationship Id="rId8"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3</xdr:col>
      <xdr:colOff>1082186</xdr:colOff>
      <xdr:row>0</xdr:row>
      <xdr:rowOff>15387</xdr:rowOff>
    </xdr:from>
    <xdr:to>
      <xdr:col>4</xdr:col>
      <xdr:colOff>607334</xdr:colOff>
      <xdr:row>5</xdr:row>
      <xdr:rowOff>45052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511186" y="15387"/>
          <a:ext cx="923925" cy="835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704850</xdr:colOff>
      <xdr:row>2</xdr:row>
      <xdr:rowOff>0</xdr:rowOff>
    </xdr:from>
    <xdr:ext cx="53827" cy="170378"/>
    <xdr:sp macro="" textlink="" fLocksText="0">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8391525" y="1666875"/>
          <a:ext cx="53827" cy="1703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000" tIns="22680" rIns="0" bIns="0" anchor="t">
          <a:spAutoFit/>
        </a:bodyPr>
        <a:lstStyle/>
        <a:p>
          <a:pPr algn="l" rtl="0">
            <a:defRPr sz="1000"/>
          </a:pPr>
          <a:r>
            <a:rPr lang="es-CO" sz="1000" b="0" i="0" u="none" strike="noStrike" baseline="0">
              <a:solidFill>
                <a:srgbClr val="000000"/>
              </a:solidFill>
              <a:latin typeface="Arial"/>
              <a:cs typeface="Arial"/>
            </a:rPr>
            <a:t> </a:t>
          </a:r>
        </a:p>
      </xdr:txBody>
    </xdr:sp>
    <xdr:clientData/>
  </xdr:oneCellAnchor>
  <xdr:twoCellAnchor>
    <xdr:from>
      <xdr:col>18</xdr:col>
      <xdr:colOff>0</xdr:colOff>
      <xdr:row>2</xdr:row>
      <xdr:rowOff>0</xdr:rowOff>
    </xdr:from>
    <xdr:to>
      <xdr:col>18</xdr:col>
      <xdr:colOff>85725</xdr:colOff>
      <xdr:row>2</xdr:row>
      <xdr:rowOff>152400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704850</xdr:colOff>
      <xdr:row>2</xdr:row>
      <xdr:rowOff>0</xdr:rowOff>
    </xdr:from>
    <xdr:ext cx="53827" cy="170378"/>
    <xdr:sp macro="" textlink="" fLocksText="0">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8391525" y="1666875"/>
          <a:ext cx="53827" cy="1703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000" tIns="22680" rIns="0" bIns="0" anchor="t">
          <a:spAutoFit/>
        </a:bodyPr>
        <a:lstStyle/>
        <a:p>
          <a:pPr algn="l" rtl="0">
            <a:defRPr sz="1000"/>
          </a:pPr>
          <a:r>
            <a:rPr lang="es-CO" sz="1000" b="0" i="0" u="none" strike="noStrike" baseline="0">
              <a:solidFill>
                <a:srgbClr val="000000"/>
              </a:solidFill>
              <a:latin typeface="Arial"/>
              <a:cs typeface="Arial"/>
            </a:rPr>
            <a:t> </a:t>
          </a:r>
        </a:p>
      </xdr:txBody>
    </xdr:sp>
    <xdr:clientData/>
  </xdr:oneCellAnchor>
  <xdr:twoCellAnchor>
    <xdr:from>
      <xdr:col>18</xdr:col>
      <xdr:colOff>0</xdr:colOff>
      <xdr:row>2</xdr:row>
      <xdr:rowOff>0</xdr:rowOff>
    </xdr:from>
    <xdr:to>
      <xdr:col>18</xdr:col>
      <xdr:colOff>85725</xdr:colOff>
      <xdr:row>2</xdr:row>
      <xdr:rowOff>152400</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2</xdr:row>
      <xdr:rowOff>0</xdr:rowOff>
    </xdr:from>
    <xdr:to>
      <xdr:col>18</xdr:col>
      <xdr:colOff>85725</xdr:colOff>
      <xdr:row>2</xdr:row>
      <xdr:rowOff>152400</xdr:rowOff>
    </xdr:to>
    <xdr:sp macro="" textlink="">
      <xdr:nvSpPr>
        <xdr:cNvPr id="6" name="Text Box 6">
          <a:extLst>
            <a:ext uri="{FF2B5EF4-FFF2-40B4-BE49-F238E27FC236}">
              <a16:creationId xmlns:a16="http://schemas.microsoft.com/office/drawing/2014/main" id="{00000000-0008-0000-0100-000006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2</xdr:row>
      <xdr:rowOff>0</xdr:rowOff>
    </xdr:from>
    <xdr:to>
      <xdr:col>18</xdr:col>
      <xdr:colOff>85725</xdr:colOff>
      <xdr:row>2</xdr:row>
      <xdr:rowOff>152400</xdr:rowOff>
    </xdr:to>
    <xdr:sp macro="" textlink="">
      <xdr:nvSpPr>
        <xdr:cNvPr id="7" name="Text Box 8">
          <a:extLst>
            <a:ext uri="{FF2B5EF4-FFF2-40B4-BE49-F238E27FC236}">
              <a16:creationId xmlns:a16="http://schemas.microsoft.com/office/drawing/2014/main" id="{00000000-0008-0000-0100-000007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2</xdr:row>
      <xdr:rowOff>0</xdr:rowOff>
    </xdr:from>
    <xdr:to>
      <xdr:col>18</xdr:col>
      <xdr:colOff>85725</xdr:colOff>
      <xdr:row>2</xdr:row>
      <xdr:rowOff>152400</xdr:rowOff>
    </xdr:to>
    <xdr:sp macro="" textlink="">
      <xdr:nvSpPr>
        <xdr:cNvPr id="8" name="Text Box 11">
          <a:extLst>
            <a:ext uri="{FF2B5EF4-FFF2-40B4-BE49-F238E27FC236}">
              <a16:creationId xmlns:a16="http://schemas.microsoft.com/office/drawing/2014/main" id="{00000000-0008-0000-0100-000008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2</xdr:row>
      <xdr:rowOff>0</xdr:rowOff>
    </xdr:from>
    <xdr:to>
      <xdr:col>18</xdr:col>
      <xdr:colOff>85725</xdr:colOff>
      <xdr:row>2</xdr:row>
      <xdr:rowOff>152400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19</xdr:col>
      <xdr:colOff>266700</xdr:colOff>
      <xdr:row>2</xdr:row>
      <xdr:rowOff>0</xdr:rowOff>
    </xdr:from>
    <xdr:ext cx="53827" cy="170378"/>
    <xdr:sp macro="" textlink="" fLocksText="0">
      <xdr:nvSpPr>
        <xdr:cNvPr id="10" name="Text Box 18">
          <a:extLst>
            <a:ext uri="{FF2B5EF4-FFF2-40B4-BE49-F238E27FC236}">
              <a16:creationId xmlns:a16="http://schemas.microsoft.com/office/drawing/2014/main" id="{00000000-0008-0000-0100-00000A000000}"/>
            </a:ext>
          </a:extLst>
        </xdr:cNvPr>
        <xdr:cNvSpPr txBox="1">
          <a:spLocks noChangeArrowheads="1"/>
        </xdr:cNvSpPr>
      </xdr:nvSpPr>
      <xdr:spPr bwMode="auto">
        <a:xfrm>
          <a:off x="22145625" y="1666875"/>
          <a:ext cx="53827" cy="1703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000" tIns="22680" rIns="0" bIns="0" anchor="t">
          <a:spAutoFit/>
        </a:bodyPr>
        <a:lstStyle/>
        <a:p>
          <a:pPr algn="l" rtl="0">
            <a:defRPr sz="1000"/>
          </a:pPr>
          <a:r>
            <a:rPr lang="es-CO" sz="1000" b="0" i="0" u="none" strike="noStrike" baseline="0">
              <a:solidFill>
                <a:srgbClr val="000000"/>
              </a:solidFill>
              <a:latin typeface="Arial"/>
              <a:cs typeface="Arial"/>
            </a:rPr>
            <a:t> </a:t>
          </a:r>
        </a:p>
      </xdr:txBody>
    </xdr:sp>
    <xdr:clientData/>
  </xdr:oneCellAnchor>
  <xdr:twoCellAnchor>
    <xdr:from>
      <xdr:col>21</xdr:col>
      <xdr:colOff>0</xdr:colOff>
      <xdr:row>2</xdr:row>
      <xdr:rowOff>0</xdr:rowOff>
    </xdr:from>
    <xdr:to>
      <xdr:col>21</xdr:col>
      <xdr:colOff>85725</xdr:colOff>
      <xdr:row>2</xdr:row>
      <xdr:rowOff>152400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23402925"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704850</xdr:colOff>
      <xdr:row>2</xdr:row>
      <xdr:rowOff>0</xdr:rowOff>
    </xdr:from>
    <xdr:ext cx="53827" cy="170378"/>
    <xdr:sp macro="" textlink="" fLocksText="0">
      <xdr:nvSpPr>
        <xdr:cNvPr id="12" name="Text Box 20">
          <a:extLst>
            <a:ext uri="{FF2B5EF4-FFF2-40B4-BE49-F238E27FC236}">
              <a16:creationId xmlns:a16="http://schemas.microsoft.com/office/drawing/2014/main" id="{00000000-0008-0000-0100-00000C000000}"/>
            </a:ext>
          </a:extLst>
        </xdr:cNvPr>
        <xdr:cNvSpPr txBox="1">
          <a:spLocks noChangeArrowheads="1"/>
        </xdr:cNvSpPr>
      </xdr:nvSpPr>
      <xdr:spPr bwMode="auto">
        <a:xfrm>
          <a:off x="8391525" y="1666875"/>
          <a:ext cx="53827" cy="1703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000" tIns="22680" rIns="0" bIns="0" anchor="t">
          <a:spAutoFit/>
        </a:bodyPr>
        <a:lstStyle/>
        <a:p>
          <a:pPr algn="l" rtl="0">
            <a:defRPr sz="1000"/>
          </a:pPr>
          <a:r>
            <a:rPr lang="es-CO" sz="1000" b="0" i="0" u="none" strike="noStrike" baseline="0">
              <a:solidFill>
                <a:srgbClr val="000000"/>
              </a:solidFill>
              <a:latin typeface="Arial"/>
              <a:cs typeface="Arial"/>
            </a:rPr>
            <a:t> </a:t>
          </a:r>
        </a:p>
      </xdr:txBody>
    </xdr:sp>
    <xdr:clientData/>
  </xdr:oneCellAnchor>
  <xdr:twoCellAnchor>
    <xdr:from>
      <xdr:col>18</xdr:col>
      <xdr:colOff>0</xdr:colOff>
      <xdr:row>2</xdr:row>
      <xdr:rowOff>0</xdr:rowOff>
    </xdr:from>
    <xdr:to>
      <xdr:col>18</xdr:col>
      <xdr:colOff>85725</xdr:colOff>
      <xdr:row>2</xdr:row>
      <xdr:rowOff>152400</xdr:rowOff>
    </xdr:to>
    <xdr:sp macro="" textlink="">
      <xdr:nvSpPr>
        <xdr:cNvPr id="13" name="Text Box 21">
          <a:extLst>
            <a:ext uri="{FF2B5EF4-FFF2-40B4-BE49-F238E27FC236}">
              <a16:creationId xmlns:a16="http://schemas.microsoft.com/office/drawing/2014/main" id="{00000000-0008-0000-0100-00000D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2</xdr:row>
      <xdr:rowOff>0</xdr:rowOff>
    </xdr:from>
    <xdr:to>
      <xdr:col>18</xdr:col>
      <xdr:colOff>85725</xdr:colOff>
      <xdr:row>2</xdr:row>
      <xdr:rowOff>152400</xdr:rowOff>
    </xdr:to>
    <xdr:sp macro="" textlink="">
      <xdr:nvSpPr>
        <xdr:cNvPr id="14" name="Text Box 22">
          <a:extLst>
            <a:ext uri="{FF2B5EF4-FFF2-40B4-BE49-F238E27FC236}">
              <a16:creationId xmlns:a16="http://schemas.microsoft.com/office/drawing/2014/main" id="{00000000-0008-0000-0100-00000E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2</xdr:row>
      <xdr:rowOff>0</xdr:rowOff>
    </xdr:from>
    <xdr:to>
      <xdr:col>18</xdr:col>
      <xdr:colOff>85725</xdr:colOff>
      <xdr:row>2</xdr:row>
      <xdr:rowOff>152400</xdr:rowOff>
    </xdr:to>
    <xdr:sp macro="" textlink="">
      <xdr:nvSpPr>
        <xdr:cNvPr id="15" name="Text Box 23">
          <a:extLst>
            <a:ext uri="{FF2B5EF4-FFF2-40B4-BE49-F238E27FC236}">
              <a16:creationId xmlns:a16="http://schemas.microsoft.com/office/drawing/2014/main" id="{00000000-0008-0000-0100-00000F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2</xdr:row>
      <xdr:rowOff>0</xdr:rowOff>
    </xdr:from>
    <xdr:to>
      <xdr:col>18</xdr:col>
      <xdr:colOff>85725</xdr:colOff>
      <xdr:row>2</xdr:row>
      <xdr:rowOff>152400</xdr:rowOff>
    </xdr:to>
    <xdr:sp macro="" textlink="">
      <xdr:nvSpPr>
        <xdr:cNvPr id="16" name="Text Box 24">
          <a:extLst>
            <a:ext uri="{FF2B5EF4-FFF2-40B4-BE49-F238E27FC236}">
              <a16:creationId xmlns:a16="http://schemas.microsoft.com/office/drawing/2014/main" id="{00000000-0008-0000-0100-000010000000}"/>
            </a:ext>
          </a:extLst>
        </xdr:cNvPr>
        <xdr:cNvSpPr txBox="1">
          <a:spLocks noChangeArrowheads="1"/>
        </xdr:cNvSpPr>
      </xdr:nvSpPr>
      <xdr:spPr bwMode="auto">
        <a:xfrm>
          <a:off x="19850100" y="1666875"/>
          <a:ext cx="85725" cy="1524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704850</xdr:colOff>
      <xdr:row>2</xdr:row>
      <xdr:rowOff>0</xdr:rowOff>
    </xdr:from>
    <xdr:ext cx="53827" cy="170378"/>
    <xdr:sp macro="" textlink="" fLocksText="0">
      <xdr:nvSpPr>
        <xdr:cNvPr id="17" name="Text Box 2">
          <a:extLst>
            <a:ext uri="{FF2B5EF4-FFF2-40B4-BE49-F238E27FC236}">
              <a16:creationId xmlns:a16="http://schemas.microsoft.com/office/drawing/2014/main" id="{00000000-0008-0000-0100-000011000000}"/>
            </a:ext>
          </a:extLst>
        </xdr:cNvPr>
        <xdr:cNvSpPr txBox="1">
          <a:spLocks noChangeArrowheads="1"/>
        </xdr:cNvSpPr>
      </xdr:nvSpPr>
      <xdr:spPr bwMode="auto">
        <a:xfrm>
          <a:off x="8391525" y="1666875"/>
          <a:ext cx="53827" cy="1703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000" tIns="22680" rIns="0" bIns="0" anchor="t">
          <a:spAutoFit/>
        </a:bodyPr>
        <a:lstStyle/>
        <a:p>
          <a:pPr algn="l" rtl="0">
            <a:defRPr sz="1000"/>
          </a:pPr>
          <a:r>
            <a:rPr lang="es-CO" sz="1000" b="0" i="0" u="none" strike="noStrike" baseline="0">
              <a:solidFill>
                <a:srgbClr val="000000"/>
              </a:solidFill>
              <a:latin typeface="Arial"/>
              <a:cs typeface="Arial"/>
            </a:rPr>
            <a:t> </a:t>
          </a:r>
        </a:p>
      </xdr:txBody>
    </xdr:sp>
    <xdr:clientData/>
  </xdr:oneCellAnchor>
  <xdr:oneCellAnchor>
    <xdr:from>
      <xdr:col>5</xdr:col>
      <xdr:colOff>704850</xdr:colOff>
      <xdr:row>2</xdr:row>
      <xdr:rowOff>0</xdr:rowOff>
    </xdr:from>
    <xdr:ext cx="53827" cy="170378"/>
    <xdr:sp macro="" textlink="" fLocksText="0">
      <xdr:nvSpPr>
        <xdr:cNvPr id="18" name="Text Box 4">
          <a:extLst>
            <a:ext uri="{FF2B5EF4-FFF2-40B4-BE49-F238E27FC236}">
              <a16:creationId xmlns:a16="http://schemas.microsoft.com/office/drawing/2014/main" id="{00000000-0008-0000-0100-000012000000}"/>
            </a:ext>
          </a:extLst>
        </xdr:cNvPr>
        <xdr:cNvSpPr txBox="1">
          <a:spLocks noChangeArrowheads="1"/>
        </xdr:cNvSpPr>
      </xdr:nvSpPr>
      <xdr:spPr bwMode="auto">
        <a:xfrm>
          <a:off x="8391525" y="1666875"/>
          <a:ext cx="53827" cy="1703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000" tIns="22680" rIns="0" bIns="0" anchor="t">
          <a:spAutoFit/>
        </a:bodyPr>
        <a:lstStyle/>
        <a:p>
          <a:pPr algn="l" rtl="0">
            <a:defRPr sz="1000"/>
          </a:pPr>
          <a:r>
            <a:rPr lang="es-CO" sz="1000" b="0" i="0" u="none" strike="noStrike" baseline="0">
              <a:solidFill>
                <a:srgbClr val="000000"/>
              </a:solidFill>
              <a:latin typeface="Arial"/>
              <a:cs typeface="Arial"/>
            </a:rPr>
            <a:t> </a:t>
          </a:r>
        </a:p>
      </xdr:txBody>
    </xdr:sp>
    <xdr:clientData/>
  </xdr:oneCellAnchor>
  <xdr:oneCellAnchor>
    <xdr:from>
      <xdr:col>5</xdr:col>
      <xdr:colOff>704850</xdr:colOff>
      <xdr:row>2</xdr:row>
      <xdr:rowOff>0</xdr:rowOff>
    </xdr:from>
    <xdr:ext cx="53827" cy="170378"/>
    <xdr:sp macro="" textlink="" fLocksText="0">
      <xdr:nvSpPr>
        <xdr:cNvPr id="19" name="Text Box 20">
          <a:extLst>
            <a:ext uri="{FF2B5EF4-FFF2-40B4-BE49-F238E27FC236}">
              <a16:creationId xmlns:a16="http://schemas.microsoft.com/office/drawing/2014/main" id="{00000000-0008-0000-0100-000013000000}"/>
            </a:ext>
          </a:extLst>
        </xdr:cNvPr>
        <xdr:cNvSpPr txBox="1">
          <a:spLocks noChangeArrowheads="1"/>
        </xdr:cNvSpPr>
      </xdr:nvSpPr>
      <xdr:spPr bwMode="auto">
        <a:xfrm>
          <a:off x="8391525" y="1666875"/>
          <a:ext cx="53827" cy="170378"/>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000" tIns="22680" rIns="0" bIns="0" anchor="t">
          <a:spAutoFit/>
        </a:bodyPr>
        <a:lstStyle/>
        <a:p>
          <a:pPr algn="l" rtl="0">
            <a:defRPr sz="1000"/>
          </a:pPr>
          <a:r>
            <a:rPr lang="es-CO" sz="1000" b="0" i="0" u="none" strike="noStrike" baseline="0">
              <a:solidFill>
                <a:srgbClr val="000000"/>
              </a:solidFill>
              <a:latin typeface="Arial"/>
              <a:cs typeface="Arial"/>
            </a:rPr>
            <a:t> </a:t>
          </a:r>
        </a:p>
      </xdr:txBody>
    </xdr:sp>
    <xdr:clientData/>
  </xdr:oneCellAnchor>
  <xdr:twoCellAnchor>
    <xdr:from>
      <xdr:col>6</xdr:col>
      <xdr:colOff>742950</xdr:colOff>
      <xdr:row>0</xdr:row>
      <xdr:rowOff>95250</xdr:rowOff>
    </xdr:from>
    <xdr:to>
      <xdr:col>8</xdr:col>
      <xdr:colOff>571500</xdr:colOff>
      <xdr:row>0</xdr:row>
      <xdr:rowOff>1123950</xdr:rowOff>
    </xdr:to>
    <xdr:pic>
      <xdr:nvPicPr>
        <xdr:cNvPr id="20" name="Picture 547">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5925" y="95250"/>
          <a:ext cx="1333500" cy="10287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104775</xdr:colOff>
          <xdr:row>5</xdr:row>
          <xdr:rowOff>228600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104775</xdr:colOff>
          <xdr:row>5</xdr:row>
          <xdr:rowOff>228600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104775</xdr:colOff>
          <xdr:row>5</xdr:row>
          <xdr:rowOff>228600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8</xdr:col>
          <xdr:colOff>314325</xdr:colOff>
          <xdr:row>5</xdr:row>
          <xdr:rowOff>752475</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1</xdr:col>
          <xdr:colOff>104775</xdr:colOff>
          <xdr:row>14</xdr:row>
          <xdr:rowOff>228600</xdr:rowOff>
        </xdr:to>
        <xdr:sp macro="" textlink="">
          <xdr:nvSpPr>
            <xdr:cNvPr id="5127" name="Control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104775</xdr:colOff>
          <xdr:row>14</xdr:row>
          <xdr:rowOff>228600</xdr:rowOff>
        </xdr:to>
        <xdr:sp macro="" textlink="">
          <xdr:nvSpPr>
            <xdr:cNvPr id="5128" name="Control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104775</xdr:colOff>
          <xdr:row>14</xdr:row>
          <xdr:rowOff>228600</xdr:rowOff>
        </xdr:to>
        <xdr:sp macro="" textlink="">
          <xdr:nvSpPr>
            <xdr:cNvPr id="5129" name="Control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209550</xdr:colOff>
          <xdr:row>14</xdr:row>
          <xdr:rowOff>666750</xdr:rowOff>
        </xdr:to>
        <xdr:sp macro="" textlink="">
          <xdr:nvSpPr>
            <xdr:cNvPr id="5130" name="Control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8</xdr:col>
      <xdr:colOff>0</xdr:colOff>
      <xdr:row>15</xdr:row>
      <xdr:rowOff>0</xdr:rowOff>
    </xdr:from>
    <xdr:to>
      <xdr:col>8</xdr:col>
      <xdr:colOff>152400</xdr:colOff>
      <xdr:row>15</xdr:row>
      <xdr:rowOff>152400</xdr:rowOff>
    </xdr:to>
    <xdr:pic>
      <xdr:nvPicPr>
        <xdr:cNvPr id="12" name="Imagen 11" descr="http://isolucion.idrd.gov.co/Isolucion/g/AnexoIcono/docx.gif">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755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1</xdr:col>
          <xdr:colOff>104775</xdr:colOff>
          <xdr:row>17</xdr:row>
          <xdr:rowOff>38100</xdr:rowOff>
        </xdr:to>
        <xdr:sp macro="" textlink="">
          <xdr:nvSpPr>
            <xdr:cNvPr id="5132" name="Control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104775</xdr:colOff>
          <xdr:row>17</xdr:row>
          <xdr:rowOff>38100</xdr:rowOff>
        </xdr:to>
        <xdr:sp macro="" textlink="">
          <xdr:nvSpPr>
            <xdr:cNvPr id="5133" name="Control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104775</xdr:colOff>
          <xdr:row>17</xdr:row>
          <xdr:rowOff>38100</xdr:rowOff>
        </xdr:to>
        <xdr:sp macro="" textlink="">
          <xdr:nvSpPr>
            <xdr:cNvPr id="5134" name="Control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209550</xdr:colOff>
          <xdr:row>19</xdr:row>
          <xdr:rowOff>95250</xdr:rowOff>
        </xdr:to>
        <xdr:sp macro="" textlink="">
          <xdr:nvSpPr>
            <xdr:cNvPr id="5135" name="Control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104775</xdr:colOff>
          <xdr:row>27</xdr:row>
          <xdr:rowOff>228600</xdr:rowOff>
        </xdr:to>
        <xdr:sp macro="" textlink="">
          <xdr:nvSpPr>
            <xdr:cNvPr id="5168" name="Control 48" hidden="1">
              <a:extLst>
                <a:ext uri="{63B3BB69-23CF-44E3-9099-C40C66FF867C}">
                  <a14:compatExt spid="_x0000_s5168"/>
                </a:ext>
                <a:ext uri="{FF2B5EF4-FFF2-40B4-BE49-F238E27FC236}">
                  <a16:creationId xmlns:a16="http://schemas.microsoft.com/office/drawing/2014/main" id="{00000000-0008-0000-0500-000030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104775</xdr:colOff>
          <xdr:row>27</xdr:row>
          <xdr:rowOff>228600</xdr:rowOff>
        </xdr:to>
        <xdr:sp macro="" textlink="">
          <xdr:nvSpPr>
            <xdr:cNvPr id="5169" name="Control 49" hidden="1">
              <a:extLst>
                <a:ext uri="{63B3BB69-23CF-44E3-9099-C40C66FF867C}">
                  <a14:compatExt spid="_x0000_s5169"/>
                </a:ext>
                <a:ext uri="{FF2B5EF4-FFF2-40B4-BE49-F238E27FC236}">
                  <a16:creationId xmlns:a16="http://schemas.microsoft.com/office/drawing/2014/main" id="{00000000-0008-0000-0500-00003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104775</xdr:colOff>
          <xdr:row>27</xdr:row>
          <xdr:rowOff>228600</xdr:rowOff>
        </xdr:to>
        <xdr:sp macro="" textlink="">
          <xdr:nvSpPr>
            <xdr:cNvPr id="5170" name="Control 50" hidden="1">
              <a:extLst>
                <a:ext uri="{63B3BB69-23CF-44E3-9099-C40C66FF867C}">
                  <a14:compatExt spid="_x0000_s5170"/>
                </a:ext>
                <a:ext uri="{FF2B5EF4-FFF2-40B4-BE49-F238E27FC236}">
                  <a16:creationId xmlns:a16="http://schemas.microsoft.com/office/drawing/2014/main" id="{00000000-0008-0000-0500-00003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7</xdr:col>
          <xdr:colOff>209550</xdr:colOff>
          <xdr:row>27</xdr:row>
          <xdr:rowOff>666750</xdr:rowOff>
        </xdr:to>
        <xdr:sp macro="" textlink="">
          <xdr:nvSpPr>
            <xdr:cNvPr id="5171" name="Control 51" hidden="1">
              <a:extLst>
                <a:ext uri="{63B3BB69-23CF-44E3-9099-C40C66FF867C}">
                  <a14:compatExt spid="_x0000_s5171"/>
                </a:ext>
                <a:ext uri="{FF2B5EF4-FFF2-40B4-BE49-F238E27FC236}">
                  <a16:creationId xmlns:a16="http://schemas.microsoft.com/office/drawing/2014/main" id="{00000000-0008-0000-0500-00003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8</xdr:col>
      <xdr:colOff>0</xdr:colOff>
      <xdr:row>28</xdr:row>
      <xdr:rowOff>0</xdr:rowOff>
    </xdr:from>
    <xdr:to>
      <xdr:col>8</xdr:col>
      <xdr:colOff>152400</xdr:colOff>
      <xdr:row>28</xdr:row>
      <xdr:rowOff>152400</xdr:rowOff>
    </xdr:to>
    <xdr:pic>
      <xdr:nvPicPr>
        <xdr:cNvPr id="53" name="Imagen 52" descr="http://isolucion.idrd.gov.co/Isolucion/g/AnexoIcono/pdf.gif">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1387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104775</xdr:colOff>
          <xdr:row>29</xdr:row>
          <xdr:rowOff>228600</xdr:rowOff>
        </xdr:to>
        <xdr:sp macro="" textlink="">
          <xdr:nvSpPr>
            <xdr:cNvPr id="5173" name="Control 53" hidden="1">
              <a:extLst>
                <a:ext uri="{63B3BB69-23CF-44E3-9099-C40C66FF867C}">
                  <a14:compatExt spid="_x0000_s5173"/>
                </a:ext>
                <a:ext uri="{FF2B5EF4-FFF2-40B4-BE49-F238E27FC236}">
                  <a16:creationId xmlns:a16="http://schemas.microsoft.com/office/drawing/2014/main" id="{00000000-0008-0000-0500-00003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104775</xdr:colOff>
          <xdr:row>29</xdr:row>
          <xdr:rowOff>228600</xdr:rowOff>
        </xdr:to>
        <xdr:sp macro="" textlink="">
          <xdr:nvSpPr>
            <xdr:cNvPr id="5174" name="Control 54" hidden="1">
              <a:extLst>
                <a:ext uri="{63B3BB69-23CF-44E3-9099-C40C66FF867C}">
                  <a14:compatExt spid="_x0000_s5174"/>
                </a:ext>
                <a:ext uri="{FF2B5EF4-FFF2-40B4-BE49-F238E27FC236}">
                  <a16:creationId xmlns:a16="http://schemas.microsoft.com/office/drawing/2014/main" id="{00000000-0008-0000-0500-00003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104775</xdr:colOff>
          <xdr:row>29</xdr:row>
          <xdr:rowOff>228600</xdr:rowOff>
        </xdr:to>
        <xdr:sp macro="" textlink="">
          <xdr:nvSpPr>
            <xdr:cNvPr id="5175" name="Control 55" hidden="1">
              <a:extLst>
                <a:ext uri="{63B3BB69-23CF-44E3-9099-C40C66FF867C}">
                  <a14:compatExt spid="_x0000_s5175"/>
                </a:ext>
                <a:ext uri="{FF2B5EF4-FFF2-40B4-BE49-F238E27FC236}">
                  <a16:creationId xmlns:a16="http://schemas.microsoft.com/office/drawing/2014/main" id="{00000000-0008-0000-0500-00003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7</xdr:col>
          <xdr:colOff>209550</xdr:colOff>
          <xdr:row>29</xdr:row>
          <xdr:rowOff>666750</xdr:rowOff>
        </xdr:to>
        <xdr:sp macro="" textlink="">
          <xdr:nvSpPr>
            <xdr:cNvPr id="5176" name="Control 56" hidden="1">
              <a:extLst>
                <a:ext uri="{63B3BB69-23CF-44E3-9099-C40C66FF867C}">
                  <a14:compatExt spid="_x0000_s5176"/>
                </a:ext>
                <a:ext uri="{FF2B5EF4-FFF2-40B4-BE49-F238E27FC236}">
                  <a16:creationId xmlns:a16="http://schemas.microsoft.com/office/drawing/2014/main" id="{00000000-0008-0000-0500-000038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8</xdr:col>
      <xdr:colOff>0</xdr:colOff>
      <xdr:row>30</xdr:row>
      <xdr:rowOff>0</xdr:rowOff>
    </xdr:from>
    <xdr:to>
      <xdr:col>8</xdr:col>
      <xdr:colOff>152400</xdr:colOff>
      <xdr:row>30</xdr:row>
      <xdr:rowOff>152400</xdr:rowOff>
    </xdr:to>
    <xdr:pic>
      <xdr:nvPicPr>
        <xdr:cNvPr id="58" name="Imagen 57" descr="http://isolucion.idrd.gov.co/Isolucion/g/AnexoIcono/pdf.gif">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14258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533400</xdr:colOff>
          <xdr:row>32</xdr:row>
          <xdr:rowOff>38100</xdr:rowOff>
        </xdr:to>
        <xdr:sp macro="" textlink="">
          <xdr:nvSpPr>
            <xdr:cNvPr id="5178" name="Control 58" hidden="1">
              <a:extLst>
                <a:ext uri="{63B3BB69-23CF-44E3-9099-C40C66FF867C}">
                  <a14:compatExt spid="_x0000_s5178"/>
                </a:ext>
                <a:ext uri="{FF2B5EF4-FFF2-40B4-BE49-F238E27FC236}">
                  <a16:creationId xmlns:a16="http://schemas.microsoft.com/office/drawing/2014/main" id="{00000000-0008-0000-0500-00003A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533400</xdr:colOff>
          <xdr:row>32</xdr:row>
          <xdr:rowOff>38100</xdr:rowOff>
        </xdr:to>
        <xdr:sp macro="" textlink="">
          <xdr:nvSpPr>
            <xdr:cNvPr id="5179" name="Control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533400</xdr:colOff>
          <xdr:row>32</xdr:row>
          <xdr:rowOff>38100</xdr:rowOff>
        </xdr:to>
        <xdr:sp macro="" textlink="">
          <xdr:nvSpPr>
            <xdr:cNvPr id="5180" name="Control 60" hidden="1">
              <a:extLst>
                <a:ext uri="{63B3BB69-23CF-44E3-9099-C40C66FF867C}">
                  <a14:compatExt spid="_x0000_s5180"/>
                </a:ext>
                <a:ext uri="{FF2B5EF4-FFF2-40B4-BE49-F238E27FC236}">
                  <a16:creationId xmlns:a16="http://schemas.microsoft.com/office/drawing/2014/main" id="{00000000-0008-0000-0500-00003C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314325</xdr:colOff>
          <xdr:row>34</xdr:row>
          <xdr:rowOff>180975</xdr:rowOff>
        </xdr:to>
        <xdr:sp macro="" textlink="">
          <xdr:nvSpPr>
            <xdr:cNvPr id="5181" name="Control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8</xdr:col>
      <xdr:colOff>0</xdr:colOff>
      <xdr:row>31</xdr:row>
      <xdr:rowOff>0</xdr:rowOff>
    </xdr:from>
    <xdr:to>
      <xdr:col>8</xdr:col>
      <xdr:colOff>152400</xdr:colOff>
      <xdr:row>31</xdr:row>
      <xdr:rowOff>152400</xdr:rowOff>
    </xdr:to>
    <xdr:pic>
      <xdr:nvPicPr>
        <xdr:cNvPr id="63" name="Imagen 62" descr="http://isolucion.idrd.gov.co/Isolucion/g/AnexoIcono/xls.gif">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463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533400</xdr:colOff>
          <xdr:row>32</xdr:row>
          <xdr:rowOff>38100</xdr:rowOff>
        </xdr:to>
        <xdr:sp macro="" textlink="">
          <xdr:nvSpPr>
            <xdr:cNvPr id="5183" name="Control 63" hidden="1">
              <a:extLst>
                <a:ext uri="{63B3BB69-23CF-44E3-9099-C40C66FF867C}">
                  <a14:compatExt spid="_x0000_s5183"/>
                </a:ext>
                <a:ext uri="{FF2B5EF4-FFF2-40B4-BE49-F238E27FC236}">
                  <a16:creationId xmlns:a16="http://schemas.microsoft.com/office/drawing/2014/main" id="{00000000-0008-0000-0500-00003F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533400</xdr:colOff>
          <xdr:row>32</xdr:row>
          <xdr:rowOff>38100</xdr:rowOff>
        </xdr:to>
        <xdr:sp macro="" textlink="">
          <xdr:nvSpPr>
            <xdr:cNvPr id="5184" name="Control 64" hidden="1">
              <a:extLst>
                <a:ext uri="{63B3BB69-23CF-44E3-9099-C40C66FF867C}">
                  <a14:compatExt spid="_x0000_s5184"/>
                </a:ext>
                <a:ext uri="{FF2B5EF4-FFF2-40B4-BE49-F238E27FC236}">
                  <a16:creationId xmlns:a16="http://schemas.microsoft.com/office/drawing/2014/main" id="{00000000-0008-0000-0500-000040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533400</xdr:colOff>
          <xdr:row>32</xdr:row>
          <xdr:rowOff>38100</xdr:rowOff>
        </xdr:to>
        <xdr:sp macro="" textlink="">
          <xdr:nvSpPr>
            <xdr:cNvPr id="5185" name="Control 65" hidden="1">
              <a:extLst>
                <a:ext uri="{63B3BB69-23CF-44E3-9099-C40C66FF867C}">
                  <a14:compatExt spid="_x0000_s5185"/>
                </a:ext>
                <a:ext uri="{FF2B5EF4-FFF2-40B4-BE49-F238E27FC236}">
                  <a16:creationId xmlns:a16="http://schemas.microsoft.com/office/drawing/2014/main" id="{00000000-0008-0000-0500-00004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314325</xdr:colOff>
          <xdr:row>34</xdr:row>
          <xdr:rowOff>180975</xdr:rowOff>
        </xdr:to>
        <xdr:sp macro="" textlink="">
          <xdr:nvSpPr>
            <xdr:cNvPr id="5186" name="Control 66" hidden="1">
              <a:extLst>
                <a:ext uri="{63B3BB69-23CF-44E3-9099-C40C66FF867C}">
                  <a14:compatExt spid="_x0000_s5186"/>
                </a:ext>
                <a:ext uri="{FF2B5EF4-FFF2-40B4-BE49-F238E27FC236}">
                  <a16:creationId xmlns:a16="http://schemas.microsoft.com/office/drawing/2014/main" id="{00000000-0008-0000-0500-00004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8</xdr:col>
      <xdr:colOff>0</xdr:colOff>
      <xdr:row>31</xdr:row>
      <xdr:rowOff>0</xdr:rowOff>
    </xdr:from>
    <xdr:to>
      <xdr:col>8</xdr:col>
      <xdr:colOff>152400</xdr:colOff>
      <xdr:row>31</xdr:row>
      <xdr:rowOff>152400</xdr:rowOff>
    </xdr:to>
    <xdr:pic>
      <xdr:nvPicPr>
        <xdr:cNvPr id="68" name="Imagen 67" descr="http://isolucion.idrd.gov.co/Isolucion/g/AnexoIcono/xls.gif">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502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533400</xdr:colOff>
          <xdr:row>32</xdr:row>
          <xdr:rowOff>38100</xdr:rowOff>
        </xdr:to>
        <xdr:sp macro="" textlink="">
          <xdr:nvSpPr>
            <xdr:cNvPr id="5188" name="Control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533400</xdr:colOff>
          <xdr:row>32</xdr:row>
          <xdr:rowOff>38100</xdr:rowOff>
        </xdr:to>
        <xdr:sp macro="" textlink="">
          <xdr:nvSpPr>
            <xdr:cNvPr id="5189" name="Control 69" hidden="1">
              <a:extLst>
                <a:ext uri="{63B3BB69-23CF-44E3-9099-C40C66FF867C}">
                  <a14:compatExt spid="_x0000_s5189"/>
                </a:ext>
                <a:ext uri="{FF2B5EF4-FFF2-40B4-BE49-F238E27FC236}">
                  <a16:creationId xmlns:a16="http://schemas.microsoft.com/office/drawing/2014/main" id="{00000000-0008-0000-0500-00004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533400</xdr:colOff>
          <xdr:row>32</xdr:row>
          <xdr:rowOff>38100</xdr:rowOff>
        </xdr:to>
        <xdr:sp macro="" textlink="">
          <xdr:nvSpPr>
            <xdr:cNvPr id="5190" name="Control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314325</xdr:colOff>
          <xdr:row>34</xdr:row>
          <xdr:rowOff>180975</xdr:rowOff>
        </xdr:to>
        <xdr:sp macro="" textlink="">
          <xdr:nvSpPr>
            <xdr:cNvPr id="5191" name="Control 71" hidden="1">
              <a:extLst>
                <a:ext uri="{63B3BB69-23CF-44E3-9099-C40C66FF867C}">
                  <a14:compatExt spid="_x0000_s5191"/>
                </a:ext>
                <a:ext uri="{FF2B5EF4-FFF2-40B4-BE49-F238E27FC236}">
                  <a16:creationId xmlns:a16="http://schemas.microsoft.com/office/drawing/2014/main" id="{00000000-0008-0000-0500-000047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8</xdr:col>
      <xdr:colOff>0</xdr:colOff>
      <xdr:row>31</xdr:row>
      <xdr:rowOff>0</xdr:rowOff>
    </xdr:from>
    <xdr:to>
      <xdr:col>8</xdr:col>
      <xdr:colOff>152400</xdr:colOff>
      <xdr:row>31</xdr:row>
      <xdr:rowOff>152400</xdr:rowOff>
    </xdr:to>
    <xdr:pic>
      <xdr:nvPicPr>
        <xdr:cNvPr id="73" name="Imagen 72" descr="http://isolucion.idrd.gov.co/Isolucion/g/AnexoIcono/xls.gif">
          <a:extLst>
            <a:ext uri="{FF2B5EF4-FFF2-40B4-BE49-F238E27FC236}">
              <a16:creationId xmlns:a16="http://schemas.microsoft.com/office/drawing/2014/main" id="{00000000-0008-0000-0500-00004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1540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533400</xdr:colOff>
          <xdr:row>32</xdr:row>
          <xdr:rowOff>38100</xdr:rowOff>
        </xdr:to>
        <xdr:sp macro="" textlink="">
          <xdr:nvSpPr>
            <xdr:cNvPr id="5193" name="Control 73" hidden="1">
              <a:extLst>
                <a:ext uri="{63B3BB69-23CF-44E3-9099-C40C66FF867C}">
                  <a14:compatExt spid="_x0000_s5193"/>
                </a:ext>
                <a:ext uri="{FF2B5EF4-FFF2-40B4-BE49-F238E27FC236}">
                  <a16:creationId xmlns:a16="http://schemas.microsoft.com/office/drawing/2014/main" id="{00000000-0008-0000-0500-000049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533400</xdr:colOff>
          <xdr:row>32</xdr:row>
          <xdr:rowOff>38100</xdr:rowOff>
        </xdr:to>
        <xdr:sp macro="" textlink="">
          <xdr:nvSpPr>
            <xdr:cNvPr id="5194" name="Control 74" hidden="1">
              <a:extLst>
                <a:ext uri="{63B3BB69-23CF-44E3-9099-C40C66FF867C}">
                  <a14:compatExt spid="_x0000_s5194"/>
                </a:ext>
                <a:ext uri="{FF2B5EF4-FFF2-40B4-BE49-F238E27FC236}">
                  <a16:creationId xmlns:a16="http://schemas.microsoft.com/office/drawing/2014/main" id="{00000000-0008-0000-0500-00004A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533400</xdr:colOff>
          <xdr:row>32</xdr:row>
          <xdr:rowOff>38100</xdr:rowOff>
        </xdr:to>
        <xdr:sp macro="" textlink="">
          <xdr:nvSpPr>
            <xdr:cNvPr id="5195" name="Control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314325</xdr:colOff>
          <xdr:row>34</xdr:row>
          <xdr:rowOff>180975</xdr:rowOff>
        </xdr:to>
        <xdr:sp macro="" textlink="">
          <xdr:nvSpPr>
            <xdr:cNvPr id="5196" name="Control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533400</xdr:colOff>
          <xdr:row>32</xdr:row>
          <xdr:rowOff>38100</xdr:rowOff>
        </xdr:to>
        <xdr:sp macro="" textlink="">
          <xdr:nvSpPr>
            <xdr:cNvPr id="5198" name="Control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533400</xdr:colOff>
          <xdr:row>32</xdr:row>
          <xdr:rowOff>38100</xdr:rowOff>
        </xdr:to>
        <xdr:sp macro="" textlink="">
          <xdr:nvSpPr>
            <xdr:cNvPr id="5199" name="Control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533400</xdr:colOff>
          <xdr:row>32</xdr:row>
          <xdr:rowOff>38100</xdr:rowOff>
        </xdr:to>
        <xdr:sp macro="" textlink="">
          <xdr:nvSpPr>
            <xdr:cNvPr id="5200" name="Control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314325</xdr:colOff>
          <xdr:row>34</xdr:row>
          <xdr:rowOff>180975</xdr:rowOff>
        </xdr:to>
        <xdr:sp macro="" textlink="">
          <xdr:nvSpPr>
            <xdr:cNvPr id="5201" name="Control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1</xdr:col>
          <xdr:colOff>533400</xdr:colOff>
          <xdr:row>32</xdr:row>
          <xdr:rowOff>38100</xdr:rowOff>
        </xdr:to>
        <xdr:sp macro="" textlink="">
          <xdr:nvSpPr>
            <xdr:cNvPr id="5203" name="Control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533400</xdr:colOff>
          <xdr:row>32</xdr:row>
          <xdr:rowOff>38100</xdr:rowOff>
        </xdr:to>
        <xdr:sp macro="" textlink="">
          <xdr:nvSpPr>
            <xdr:cNvPr id="5204" name="Control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533400</xdr:colOff>
          <xdr:row>32</xdr:row>
          <xdr:rowOff>38100</xdr:rowOff>
        </xdr:to>
        <xdr:sp macro="" textlink="">
          <xdr:nvSpPr>
            <xdr:cNvPr id="5205" name="Control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314325</xdr:colOff>
          <xdr:row>34</xdr:row>
          <xdr:rowOff>180975</xdr:rowOff>
        </xdr:to>
        <xdr:sp macro="" textlink="">
          <xdr:nvSpPr>
            <xdr:cNvPr id="5206" name="Control 86" hidden="1">
              <a:extLst>
                <a:ext uri="{63B3BB69-23CF-44E3-9099-C40C66FF867C}">
                  <a14:compatExt spid="_x0000_s5206"/>
                </a:ext>
                <a:ext uri="{FF2B5EF4-FFF2-40B4-BE49-F238E27FC236}">
                  <a16:creationId xmlns:a16="http://schemas.microsoft.com/office/drawing/2014/main" id="{00000000-0008-0000-0500-00005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1" name="Tabla1" displayName="Tabla1" ref="A3:F16" headerRowCount="0" totalsRowShown="0" headerRowDxfId="6">
  <tableColumns count="6">
    <tableColumn id="1" name="Columna1" dataDxfId="5"/>
    <tableColumn id="2" name="Columna2" dataDxfId="4"/>
    <tableColumn id="3" name="Columna3" dataDxfId="3"/>
    <tableColumn id="4" name="Columna4" dataDxfId="2"/>
    <tableColumn id="5" name="Columna5" dataDxfId="1"/>
    <tableColumn id="6" name="Columna6" dataDxfId="0">
      <calculatedColumnFormula>Tabla1[[#This Row],[Columna3]]/Tabla1[[#This Row],[Columna2]]</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facebook.com/IDRDBogota" TargetMode="External"/><Relationship Id="rId3" Type="http://schemas.openxmlformats.org/officeDocument/2006/relationships/hyperlink" Target="https://www.facebook.com/IDRDBogota" TargetMode="External"/><Relationship Id="rId7" Type="http://schemas.openxmlformats.org/officeDocument/2006/relationships/hyperlink" Target="https://www.facebook.com/IDRDBogota" TargetMode="External"/><Relationship Id="rId2" Type="http://schemas.openxmlformats.org/officeDocument/2006/relationships/hyperlink" Target="https://www.facebook.com/IDRDBogota" TargetMode="External"/><Relationship Id="rId1" Type="http://schemas.openxmlformats.org/officeDocument/2006/relationships/hyperlink" Target="https://www.facebook.com/IDRDBogota" TargetMode="External"/><Relationship Id="rId6" Type="http://schemas.openxmlformats.org/officeDocument/2006/relationships/hyperlink" Target="https://www.facebook.com/IDRDBogota" TargetMode="External"/><Relationship Id="rId5" Type="http://schemas.openxmlformats.org/officeDocument/2006/relationships/hyperlink" Target="https://www.facebook.com/IDRDBogota" TargetMode="External"/><Relationship Id="rId4" Type="http://schemas.openxmlformats.org/officeDocument/2006/relationships/hyperlink" Target="https://www.facebook.com/IDRDBogota" TargetMode="External"/><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26" Type="http://schemas.openxmlformats.org/officeDocument/2006/relationships/control" Target="../activeX/activeX15.xml"/><Relationship Id="rId21" Type="http://schemas.openxmlformats.org/officeDocument/2006/relationships/control" Target="../activeX/activeX12.xml"/><Relationship Id="rId42" Type="http://schemas.openxmlformats.org/officeDocument/2006/relationships/control" Target="../activeX/activeX24.xml"/><Relationship Id="rId47" Type="http://schemas.openxmlformats.org/officeDocument/2006/relationships/image" Target="../media/image21.emf"/><Relationship Id="rId63" Type="http://schemas.openxmlformats.org/officeDocument/2006/relationships/image" Target="../media/image28.emf"/><Relationship Id="rId68" Type="http://schemas.openxmlformats.org/officeDocument/2006/relationships/image" Target="../media/image30.emf"/><Relationship Id="rId16" Type="http://schemas.openxmlformats.org/officeDocument/2006/relationships/control" Target="../activeX/activeX9.xml"/><Relationship Id="rId11" Type="http://schemas.openxmlformats.org/officeDocument/2006/relationships/image" Target="../media/image5.emf"/><Relationship Id="rId24" Type="http://schemas.openxmlformats.org/officeDocument/2006/relationships/control" Target="../activeX/activeX14.xml"/><Relationship Id="rId32" Type="http://schemas.openxmlformats.org/officeDocument/2006/relationships/image" Target="../media/image14.emf"/><Relationship Id="rId37" Type="http://schemas.openxmlformats.org/officeDocument/2006/relationships/control" Target="../activeX/activeX21.xml"/><Relationship Id="rId40" Type="http://schemas.openxmlformats.org/officeDocument/2006/relationships/control" Target="../activeX/activeX23.xml"/><Relationship Id="rId45" Type="http://schemas.openxmlformats.org/officeDocument/2006/relationships/image" Target="../media/image20.emf"/><Relationship Id="rId53" Type="http://schemas.openxmlformats.org/officeDocument/2006/relationships/control" Target="../activeX/activeX30.xml"/><Relationship Id="rId58" Type="http://schemas.openxmlformats.org/officeDocument/2006/relationships/image" Target="../media/image26.emf"/><Relationship Id="rId66" Type="http://schemas.openxmlformats.org/officeDocument/2006/relationships/control" Target="../activeX/activeX37.xml"/><Relationship Id="rId74" Type="http://schemas.openxmlformats.org/officeDocument/2006/relationships/control" Target="../activeX/activeX42.xml"/><Relationship Id="rId79" Type="http://schemas.openxmlformats.org/officeDocument/2006/relationships/image" Target="../media/image35.emf"/><Relationship Id="rId5" Type="http://schemas.openxmlformats.org/officeDocument/2006/relationships/control" Target="../activeX/activeX2.xml"/><Relationship Id="rId61" Type="http://schemas.openxmlformats.org/officeDocument/2006/relationships/image" Target="../media/image27.emf"/><Relationship Id="rId19" Type="http://schemas.openxmlformats.org/officeDocument/2006/relationships/control" Target="../activeX/activeX11.xml"/><Relationship Id="rId14" Type="http://schemas.openxmlformats.org/officeDocument/2006/relationships/control" Target="../activeX/activeX8.xml"/><Relationship Id="rId22" Type="http://schemas.openxmlformats.org/officeDocument/2006/relationships/image" Target="../media/image10.emf"/><Relationship Id="rId27" Type="http://schemas.openxmlformats.org/officeDocument/2006/relationships/image" Target="../media/image12.emf"/><Relationship Id="rId30" Type="http://schemas.openxmlformats.org/officeDocument/2006/relationships/control" Target="../activeX/activeX17.xml"/><Relationship Id="rId35" Type="http://schemas.openxmlformats.org/officeDocument/2006/relationships/control" Target="../activeX/activeX20.xml"/><Relationship Id="rId43" Type="http://schemas.openxmlformats.org/officeDocument/2006/relationships/image" Target="../media/image19.emf"/><Relationship Id="rId48" Type="http://schemas.openxmlformats.org/officeDocument/2006/relationships/control" Target="../activeX/activeX27.xml"/><Relationship Id="rId56" Type="http://schemas.openxmlformats.org/officeDocument/2006/relationships/image" Target="../media/image25.emf"/><Relationship Id="rId64" Type="http://schemas.openxmlformats.org/officeDocument/2006/relationships/control" Target="../activeX/activeX36.xml"/><Relationship Id="rId69" Type="http://schemas.openxmlformats.org/officeDocument/2006/relationships/control" Target="../activeX/activeX39.xml"/><Relationship Id="rId77" Type="http://schemas.openxmlformats.org/officeDocument/2006/relationships/image" Target="../media/image34.emf"/><Relationship Id="rId8" Type="http://schemas.openxmlformats.org/officeDocument/2006/relationships/control" Target="../activeX/activeX4.xml"/><Relationship Id="rId51" Type="http://schemas.openxmlformats.org/officeDocument/2006/relationships/image" Target="../media/image23.emf"/><Relationship Id="rId72" Type="http://schemas.openxmlformats.org/officeDocument/2006/relationships/image" Target="../media/image32.emf"/><Relationship Id="rId3" Type="http://schemas.openxmlformats.org/officeDocument/2006/relationships/control" Target="../activeX/activeX1.xml"/><Relationship Id="rId12" Type="http://schemas.openxmlformats.org/officeDocument/2006/relationships/control" Target="../activeX/activeX7.xml"/><Relationship Id="rId17" Type="http://schemas.openxmlformats.org/officeDocument/2006/relationships/control" Target="../activeX/activeX10.xml"/><Relationship Id="rId25" Type="http://schemas.openxmlformats.org/officeDocument/2006/relationships/image" Target="../media/image11.emf"/><Relationship Id="rId33" Type="http://schemas.openxmlformats.org/officeDocument/2006/relationships/control" Target="../activeX/activeX19.xml"/><Relationship Id="rId38" Type="http://schemas.openxmlformats.org/officeDocument/2006/relationships/control" Target="../activeX/activeX22.xml"/><Relationship Id="rId46" Type="http://schemas.openxmlformats.org/officeDocument/2006/relationships/control" Target="../activeX/activeX26.xml"/><Relationship Id="rId59" Type="http://schemas.openxmlformats.org/officeDocument/2006/relationships/control" Target="../activeX/activeX33.xml"/><Relationship Id="rId67" Type="http://schemas.openxmlformats.org/officeDocument/2006/relationships/control" Target="../activeX/activeX38.xml"/><Relationship Id="rId20" Type="http://schemas.openxmlformats.org/officeDocument/2006/relationships/image" Target="../media/image9.emf"/><Relationship Id="rId41" Type="http://schemas.openxmlformats.org/officeDocument/2006/relationships/image" Target="../media/image18.emf"/><Relationship Id="rId54" Type="http://schemas.openxmlformats.org/officeDocument/2006/relationships/image" Target="../media/image24.emf"/><Relationship Id="rId62" Type="http://schemas.openxmlformats.org/officeDocument/2006/relationships/control" Target="../activeX/activeX35.xml"/><Relationship Id="rId70" Type="http://schemas.openxmlformats.org/officeDocument/2006/relationships/image" Target="../media/image31.emf"/><Relationship Id="rId75" Type="http://schemas.openxmlformats.org/officeDocument/2006/relationships/image" Target="../media/image33.emf"/><Relationship Id="rId1" Type="http://schemas.openxmlformats.org/officeDocument/2006/relationships/drawing" Target="../drawings/drawing3.xml"/><Relationship Id="rId6" Type="http://schemas.openxmlformats.org/officeDocument/2006/relationships/image" Target="../media/image4.emf"/><Relationship Id="rId15" Type="http://schemas.openxmlformats.org/officeDocument/2006/relationships/image" Target="../media/image7.emf"/><Relationship Id="rId23" Type="http://schemas.openxmlformats.org/officeDocument/2006/relationships/control" Target="../activeX/activeX13.xml"/><Relationship Id="rId28" Type="http://schemas.openxmlformats.org/officeDocument/2006/relationships/control" Target="../activeX/activeX16.xml"/><Relationship Id="rId36" Type="http://schemas.openxmlformats.org/officeDocument/2006/relationships/image" Target="../media/image16.emf"/><Relationship Id="rId49" Type="http://schemas.openxmlformats.org/officeDocument/2006/relationships/image" Target="../media/image22.emf"/><Relationship Id="rId57" Type="http://schemas.openxmlformats.org/officeDocument/2006/relationships/control" Target="../activeX/activeX32.xml"/><Relationship Id="rId10" Type="http://schemas.openxmlformats.org/officeDocument/2006/relationships/control" Target="../activeX/activeX6.xml"/><Relationship Id="rId31" Type="http://schemas.openxmlformats.org/officeDocument/2006/relationships/control" Target="../activeX/activeX18.xml"/><Relationship Id="rId44" Type="http://schemas.openxmlformats.org/officeDocument/2006/relationships/control" Target="../activeX/activeX25.xml"/><Relationship Id="rId52" Type="http://schemas.openxmlformats.org/officeDocument/2006/relationships/control" Target="../activeX/activeX29.xml"/><Relationship Id="rId60" Type="http://schemas.openxmlformats.org/officeDocument/2006/relationships/control" Target="../activeX/activeX34.xml"/><Relationship Id="rId65" Type="http://schemas.openxmlformats.org/officeDocument/2006/relationships/image" Target="../media/image29.emf"/><Relationship Id="rId73" Type="http://schemas.openxmlformats.org/officeDocument/2006/relationships/control" Target="../activeX/activeX41.xml"/><Relationship Id="rId78" Type="http://schemas.openxmlformats.org/officeDocument/2006/relationships/control" Target="../activeX/activeX44.xml"/><Relationship Id="rId4" Type="http://schemas.openxmlformats.org/officeDocument/2006/relationships/image" Target="../media/image3.emf"/><Relationship Id="rId9" Type="http://schemas.openxmlformats.org/officeDocument/2006/relationships/control" Target="../activeX/activeX5.xml"/><Relationship Id="rId13" Type="http://schemas.openxmlformats.org/officeDocument/2006/relationships/image" Target="../media/image6.emf"/><Relationship Id="rId18" Type="http://schemas.openxmlformats.org/officeDocument/2006/relationships/image" Target="../media/image8.emf"/><Relationship Id="rId39" Type="http://schemas.openxmlformats.org/officeDocument/2006/relationships/image" Target="../media/image17.emf"/><Relationship Id="rId34" Type="http://schemas.openxmlformats.org/officeDocument/2006/relationships/image" Target="../media/image15.emf"/><Relationship Id="rId50" Type="http://schemas.openxmlformats.org/officeDocument/2006/relationships/control" Target="../activeX/activeX28.xml"/><Relationship Id="rId55" Type="http://schemas.openxmlformats.org/officeDocument/2006/relationships/control" Target="../activeX/activeX31.xml"/><Relationship Id="rId76" Type="http://schemas.openxmlformats.org/officeDocument/2006/relationships/control" Target="../activeX/activeX43.xml"/><Relationship Id="rId7" Type="http://schemas.openxmlformats.org/officeDocument/2006/relationships/control" Target="../activeX/activeX3.xml"/><Relationship Id="rId71" Type="http://schemas.openxmlformats.org/officeDocument/2006/relationships/control" Target="../activeX/activeX40.xml"/><Relationship Id="rId2" Type="http://schemas.openxmlformats.org/officeDocument/2006/relationships/vmlDrawing" Target="../drawings/vmlDrawing1.vml"/><Relationship Id="rId29" Type="http://schemas.openxmlformats.org/officeDocument/2006/relationships/image" Target="../media/image1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87"/>
  <sheetViews>
    <sheetView tabSelected="1" view="pageBreakPreview" topLeftCell="A54" zoomScale="115" zoomScaleNormal="115" zoomScaleSheetLayoutView="115" workbookViewId="0">
      <selection activeCell="A65" sqref="A65:H78"/>
    </sheetView>
  </sheetViews>
  <sheetFormatPr baseColWidth="10" defaultRowHeight="12.75" x14ac:dyDescent="0.25"/>
  <cols>
    <col min="1" max="3" width="17.140625" style="1" customWidth="1"/>
    <col min="4" max="4" width="20.85546875" style="1" customWidth="1"/>
    <col min="5" max="5" width="16.140625" style="1" customWidth="1"/>
    <col min="6" max="6" width="30.5703125" style="1" customWidth="1"/>
    <col min="7" max="7" width="18" style="1" customWidth="1"/>
    <col min="8" max="8" width="9.85546875" style="1" customWidth="1"/>
    <col min="9" max="9" width="18.140625" style="1" bestFit="1" customWidth="1"/>
    <col min="10" max="10" width="25.7109375" style="1" customWidth="1"/>
    <col min="11" max="11" width="9.7109375" style="1" customWidth="1"/>
    <col min="12" max="16384" width="11.42578125" style="1"/>
  </cols>
  <sheetData>
    <row r="6" spans="1:8" ht="15" customHeight="1" x14ac:dyDescent="0.25">
      <c r="A6" s="139" t="s">
        <v>0</v>
      </c>
      <c r="B6" s="139"/>
      <c r="C6" s="139"/>
      <c r="D6" s="139"/>
      <c r="E6" s="139"/>
      <c r="F6" s="139"/>
      <c r="G6" s="139"/>
      <c r="H6" s="139"/>
    </row>
    <row r="7" spans="1:8" ht="12.75" customHeight="1" x14ac:dyDescent="0.25">
      <c r="A7" s="139"/>
      <c r="B7" s="139"/>
      <c r="C7" s="139"/>
      <c r="D7" s="139"/>
      <c r="E7" s="139"/>
      <c r="F7" s="139"/>
      <c r="G7" s="139"/>
      <c r="H7" s="139"/>
    </row>
    <row r="8" spans="1:8" x14ac:dyDescent="0.25">
      <c r="A8" s="140" t="s">
        <v>1</v>
      </c>
      <c r="B8" s="140"/>
      <c r="C8" s="140"/>
      <c r="D8" s="140"/>
      <c r="E8" s="140"/>
      <c r="F8" s="140"/>
      <c r="G8" s="140"/>
      <c r="H8" s="140"/>
    </row>
    <row r="9" spans="1:8" x14ac:dyDescent="0.25">
      <c r="A9" s="139" t="s">
        <v>2</v>
      </c>
      <c r="B9" s="139"/>
      <c r="C9" s="139"/>
      <c r="D9" s="139"/>
      <c r="E9" s="139"/>
      <c r="F9" s="139"/>
      <c r="G9" s="139"/>
      <c r="H9" s="139"/>
    </row>
    <row r="10" spans="1:8" x14ac:dyDescent="0.25">
      <c r="A10" s="139" t="s">
        <v>3</v>
      </c>
      <c r="B10" s="139"/>
      <c r="C10" s="139"/>
      <c r="D10" s="139"/>
      <c r="E10" s="139"/>
      <c r="F10" s="139"/>
      <c r="G10" s="139"/>
      <c r="H10" s="139"/>
    </row>
    <row r="11" spans="1:8" x14ac:dyDescent="0.25">
      <c r="A11" s="141" t="s">
        <v>4</v>
      </c>
      <c r="B11" s="141"/>
      <c r="C11" s="141"/>
      <c r="D11" s="141"/>
      <c r="E11" s="141"/>
      <c r="F11" s="141"/>
      <c r="G11" s="141"/>
      <c r="H11" s="141"/>
    </row>
    <row r="12" spans="1:8" ht="24" customHeight="1" x14ac:dyDescent="0.25">
      <c r="A12" s="137" t="s">
        <v>5</v>
      </c>
      <c r="B12" s="138"/>
      <c r="C12" s="138"/>
      <c r="D12" s="138"/>
      <c r="E12" s="137" t="s">
        <v>355</v>
      </c>
      <c r="F12" s="138"/>
      <c r="G12" s="138"/>
      <c r="H12" s="138"/>
    </row>
    <row r="13" spans="1:8" ht="36.75" customHeight="1" x14ac:dyDescent="0.25">
      <c r="A13" s="137" t="s">
        <v>6</v>
      </c>
      <c r="B13" s="137"/>
      <c r="C13" s="137"/>
      <c r="D13" s="137"/>
      <c r="E13" s="137"/>
      <c r="F13" s="137"/>
      <c r="G13" s="137"/>
      <c r="H13" s="137"/>
    </row>
    <row r="14" spans="1:8" ht="24" customHeight="1" x14ac:dyDescent="0.25">
      <c r="A14" s="137" t="s">
        <v>23</v>
      </c>
      <c r="B14" s="138"/>
      <c r="C14" s="138"/>
      <c r="D14" s="138"/>
      <c r="E14" s="138"/>
      <c r="F14" s="138"/>
      <c r="G14" s="138"/>
      <c r="H14" s="138"/>
    </row>
    <row r="15" spans="1:8" ht="24" customHeight="1" x14ac:dyDescent="0.25">
      <c r="A15" s="142" t="s">
        <v>7</v>
      </c>
      <c r="B15" s="142"/>
      <c r="C15" s="142"/>
      <c r="D15" s="142" t="s">
        <v>8</v>
      </c>
      <c r="E15" s="142"/>
      <c r="F15" s="142"/>
      <c r="G15" s="142"/>
      <c r="H15" s="142"/>
    </row>
    <row r="16" spans="1:8" ht="25.5" x14ac:dyDescent="0.25">
      <c r="A16" s="142"/>
      <c r="B16" s="142"/>
      <c r="C16" s="142"/>
      <c r="D16" s="99" t="s">
        <v>9</v>
      </c>
      <c r="E16" s="100" t="s">
        <v>311</v>
      </c>
      <c r="F16" s="142" t="s">
        <v>10</v>
      </c>
      <c r="G16" s="142"/>
      <c r="H16" s="142"/>
    </row>
    <row r="17" spans="1:17" ht="18" customHeight="1" x14ac:dyDescent="0.25">
      <c r="A17" s="146" t="s">
        <v>234</v>
      </c>
      <c r="B17" s="146"/>
      <c r="C17" s="146"/>
      <c r="D17" s="146"/>
      <c r="E17" s="146"/>
      <c r="F17" s="144">
        <v>0.5</v>
      </c>
      <c r="G17" s="145"/>
      <c r="H17" s="145"/>
    </row>
    <row r="18" spans="1:17" ht="89.25" customHeight="1" x14ac:dyDescent="0.25">
      <c r="A18" s="130" t="s">
        <v>262</v>
      </c>
      <c r="B18" s="130"/>
      <c r="C18" s="101" t="s">
        <v>341</v>
      </c>
      <c r="D18" s="101" t="s">
        <v>335</v>
      </c>
      <c r="E18" s="102">
        <v>0.72</v>
      </c>
      <c r="F18" s="143" t="s">
        <v>363</v>
      </c>
      <c r="G18" s="143"/>
      <c r="H18" s="143"/>
      <c r="I18" s="55"/>
      <c r="M18" s="91"/>
      <c r="N18" s="91"/>
      <c r="O18" s="91"/>
      <c r="P18" s="91"/>
      <c r="Q18" s="91"/>
    </row>
    <row r="19" spans="1:17" ht="68.25" customHeight="1" x14ac:dyDescent="0.25">
      <c r="A19" s="130"/>
      <c r="B19" s="130"/>
      <c r="C19" s="101" t="s">
        <v>342</v>
      </c>
      <c r="D19" s="103" t="s">
        <v>336</v>
      </c>
      <c r="E19" s="102">
        <v>1</v>
      </c>
      <c r="F19" s="143" t="s">
        <v>364</v>
      </c>
      <c r="G19" s="143"/>
      <c r="H19" s="143"/>
      <c r="I19" s="55"/>
      <c r="M19" s="91"/>
      <c r="N19" s="91"/>
      <c r="O19" s="91"/>
      <c r="P19" s="91"/>
      <c r="Q19" s="91"/>
    </row>
    <row r="20" spans="1:17" ht="93.75" customHeight="1" x14ac:dyDescent="0.25">
      <c r="A20" s="130"/>
      <c r="B20" s="130"/>
      <c r="C20" s="101" t="s">
        <v>343</v>
      </c>
      <c r="D20" s="101" t="s">
        <v>337</v>
      </c>
      <c r="E20" s="102">
        <v>1</v>
      </c>
      <c r="F20" s="143" t="s">
        <v>365</v>
      </c>
      <c r="G20" s="143"/>
      <c r="H20" s="143"/>
      <c r="I20" s="55"/>
      <c r="M20" s="91"/>
      <c r="N20" s="91"/>
      <c r="O20" s="91"/>
      <c r="P20" s="91"/>
      <c r="Q20" s="91"/>
    </row>
    <row r="21" spans="1:17" ht="78" customHeight="1" x14ac:dyDescent="0.25">
      <c r="A21" s="130" t="s">
        <v>347</v>
      </c>
      <c r="B21" s="130"/>
      <c r="C21" s="101" t="s">
        <v>344</v>
      </c>
      <c r="D21" s="101" t="s">
        <v>338</v>
      </c>
      <c r="E21" s="102">
        <v>0.5</v>
      </c>
      <c r="F21" s="143" t="s">
        <v>366</v>
      </c>
      <c r="G21" s="143"/>
      <c r="H21" s="143"/>
      <c r="I21" s="55"/>
      <c r="M21" s="91"/>
      <c r="N21" s="91"/>
      <c r="O21" s="91"/>
      <c r="P21" s="91"/>
      <c r="Q21" s="91"/>
    </row>
    <row r="22" spans="1:17" ht="79.5" customHeight="1" x14ac:dyDescent="0.25">
      <c r="A22" s="130" t="s">
        <v>301</v>
      </c>
      <c r="B22" s="130"/>
      <c r="C22" s="101" t="s">
        <v>345</v>
      </c>
      <c r="D22" s="104" t="s">
        <v>339</v>
      </c>
      <c r="E22" s="102">
        <v>0</v>
      </c>
      <c r="F22" s="143" t="s">
        <v>367</v>
      </c>
      <c r="G22" s="143"/>
      <c r="H22" s="143"/>
      <c r="I22" s="3"/>
      <c r="J22" s="97"/>
      <c r="M22" s="91"/>
      <c r="N22" s="91"/>
      <c r="O22" s="91"/>
      <c r="P22" s="91"/>
      <c r="Q22" s="91"/>
    </row>
    <row r="23" spans="1:17" ht="87" customHeight="1" x14ac:dyDescent="0.25">
      <c r="A23" s="130"/>
      <c r="B23" s="130"/>
      <c r="C23" s="101" t="s">
        <v>346</v>
      </c>
      <c r="D23" s="104" t="s">
        <v>340</v>
      </c>
      <c r="E23" s="102">
        <v>0</v>
      </c>
      <c r="F23" s="143" t="s">
        <v>368</v>
      </c>
      <c r="G23" s="143"/>
      <c r="H23" s="143"/>
      <c r="I23" s="3"/>
      <c r="M23" s="91"/>
      <c r="N23" s="91"/>
      <c r="O23" s="91"/>
      <c r="P23" s="91"/>
      <c r="Q23" s="91"/>
    </row>
    <row r="24" spans="1:17" ht="15" customHeight="1" x14ac:dyDescent="0.25">
      <c r="A24" s="125" t="s">
        <v>332</v>
      </c>
      <c r="B24" s="125"/>
      <c r="C24" s="125"/>
      <c r="D24" s="125"/>
      <c r="E24" s="125"/>
      <c r="F24" s="126"/>
      <c r="G24" s="109">
        <f>AVERAGE(E18:E23)</f>
        <v>0.53666666666666663</v>
      </c>
      <c r="H24" s="108">
        <f>(G24*F17)</f>
        <v>0.26833333333333331</v>
      </c>
      <c r="I24" s="93">
        <v>0.32100000000000001</v>
      </c>
      <c r="M24" s="91"/>
      <c r="N24" s="91"/>
      <c r="O24" s="91"/>
      <c r="P24" s="91"/>
      <c r="Q24" s="91"/>
    </row>
    <row r="25" spans="1:17" ht="18" customHeight="1" x14ac:dyDescent="0.25">
      <c r="A25" s="148" t="s">
        <v>334</v>
      </c>
      <c r="B25" s="148"/>
      <c r="C25" s="148"/>
      <c r="D25" s="148"/>
      <c r="E25" s="148"/>
      <c r="F25" s="149">
        <v>0.5</v>
      </c>
      <c r="G25" s="127"/>
      <c r="H25" s="127"/>
      <c r="J25" s="2"/>
      <c r="K25" s="2"/>
      <c r="M25" s="91"/>
      <c r="N25" s="91"/>
      <c r="O25" s="91"/>
      <c r="P25" s="91"/>
      <c r="Q25" s="91"/>
    </row>
    <row r="26" spans="1:17" s="56" customFormat="1" ht="143.25" customHeight="1" x14ac:dyDescent="0.25">
      <c r="A26" s="132" t="s">
        <v>371</v>
      </c>
      <c r="B26" s="132"/>
      <c r="C26" s="132"/>
      <c r="D26" s="132"/>
      <c r="E26" s="102">
        <v>0.44500000000000001</v>
      </c>
      <c r="F26" s="130" t="s">
        <v>361</v>
      </c>
      <c r="G26" s="130"/>
      <c r="H26" s="130"/>
      <c r="I26" s="54"/>
      <c r="J26" s="95">
        <v>0.5</v>
      </c>
      <c r="K26" s="2"/>
      <c r="L26" s="2"/>
      <c r="M26" s="91"/>
      <c r="N26" s="91"/>
      <c r="O26" s="91"/>
      <c r="P26" s="91"/>
      <c r="Q26" s="91"/>
    </row>
    <row r="27" spans="1:17" s="56" customFormat="1" ht="130.5" customHeight="1" x14ac:dyDescent="0.25">
      <c r="A27" s="132" t="s">
        <v>372</v>
      </c>
      <c r="B27" s="147"/>
      <c r="C27" s="147"/>
      <c r="D27" s="147"/>
      <c r="E27" s="102">
        <v>5.5E-2</v>
      </c>
      <c r="F27" s="130" t="s">
        <v>376</v>
      </c>
      <c r="G27" s="130"/>
      <c r="H27" s="130"/>
      <c r="I27" s="54"/>
      <c r="J27" s="95">
        <v>0.5</v>
      </c>
      <c r="K27" s="2"/>
      <c r="L27" s="2"/>
      <c r="M27" s="91"/>
      <c r="N27" s="91"/>
      <c r="O27" s="91"/>
      <c r="P27" s="91"/>
      <c r="Q27" s="91"/>
    </row>
    <row r="28" spans="1:17" s="56" customFormat="1" ht="46.5" customHeight="1" x14ac:dyDescent="0.25">
      <c r="A28" s="132" t="s">
        <v>370</v>
      </c>
      <c r="B28" s="147"/>
      <c r="C28" s="147"/>
      <c r="D28" s="147"/>
      <c r="E28" s="102">
        <v>0</v>
      </c>
      <c r="F28" s="143" t="s">
        <v>369</v>
      </c>
      <c r="G28" s="143"/>
      <c r="H28" s="143"/>
      <c r="I28" s="54"/>
      <c r="J28" s="95">
        <v>1</v>
      </c>
      <c r="K28" s="2"/>
      <c r="L28" s="2"/>
      <c r="M28" s="91"/>
      <c r="N28" s="91"/>
      <c r="O28" s="91"/>
      <c r="P28" s="91"/>
      <c r="Q28" s="91"/>
    </row>
    <row r="29" spans="1:17" s="56" customFormat="1" ht="15" customHeight="1" x14ac:dyDescent="0.25">
      <c r="A29" s="132" t="s">
        <v>20</v>
      </c>
      <c r="B29" s="132"/>
      <c r="C29" s="132"/>
      <c r="D29" s="132"/>
      <c r="E29" s="132"/>
      <c r="F29" s="111">
        <v>0.15</v>
      </c>
      <c r="G29" s="113"/>
      <c r="H29" s="112">
        <v>0.16700000000000001</v>
      </c>
      <c r="I29" s="54" t="s">
        <v>312</v>
      </c>
      <c r="J29" s="54"/>
      <c r="K29" s="2"/>
      <c r="L29" s="2"/>
      <c r="M29" s="91"/>
      <c r="N29" s="91"/>
      <c r="O29" s="91"/>
      <c r="P29" s="91"/>
      <c r="Q29" s="91"/>
    </row>
    <row r="30" spans="1:17" s="2" customFormat="1" ht="15" customHeight="1" x14ac:dyDescent="0.25">
      <c r="A30" s="134" t="s">
        <v>56</v>
      </c>
      <c r="B30" s="150"/>
      <c r="C30" s="150"/>
      <c r="D30" s="100" t="s">
        <v>310</v>
      </c>
      <c r="E30" s="100" t="s">
        <v>315</v>
      </c>
      <c r="F30" s="134" t="s">
        <v>316</v>
      </c>
      <c r="G30" s="134"/>
      <c r="H30" s="134"/>
      <c r="M30" s="91"/>
      <c r="N30" s="91"/>
      <c r="O30" s="91"/>
      <c r="P30" s="91"/>
      <c r="Q30" s="91"/>
    </row>
    <row r="31" spans="1:17" s="2" customFormat="1" ht="90.75" customHeight="1" x14ac:dyDescent="0.25">
      <c r="A31" s="130" t="s">
        <v>348</v>
      </c>
      <c r="B31" s="130"/>
      <c r="C31" s="130"/>
      <c r="D31" s="106" t="s">
        <v>349</v>
      </c>
      <c r="E31" s="105">
        <v>0.33</v>
      </c>
      <c r="F31" s="130" t="s">
        <v>356</v>
      </c>
      <c r="G31" s="130"/>
      <c r="H31" s="130"/>
      <c r="I31" s="98">
        <v>0.33333333333333331</v>
      </c>
      <c r="M31" s="91"/>
      <c r="N31" s="91"/>
      <c r="O31" s="91"/>
      <c r="P31" s="91"/>
      <c r="Q31" s="91"/>
    </row>
    <row r="32" spans="1:17" s="2" customFormat="1" ht="85.5" customHeight="1" x14ac:dyDescent="0.25">
      <c r="A32" s="130" t="s">
        <v>350</v>
      </c>
      <c r="B32" s="130"/>
      <c r="C32" s="130"/>
      <c r="D32" s="106" t="s">
        <v>351</v>
      </c>
      <c r="E32" s="105">
        <v>0.25</v>
      </c>
      <c r="F32" s="130" t="s">
        <v>357</v>
      </c>
      <c r="G32" s="130"/>
      <c r="H32" s="130"/>
      <c r="I32" s="54"/>
      <c r="M32" s="91"/>
      <c r="N32" s="91"/>
      <c r="O32" s="91"/>
      <c r="P32" s="91"/>
      <c r="Q32" s="91"/>
    </row>
    <row r="33" spans="1:17" s="2" customFormat="1" ht="15" customHeight="1" x14ac:dyDescent="0.25">
      <c r="A33" s="123" t="s">
        <v>317</v>
      </c>
      <c r="B33" s="123"/>
      <c r="C33" s="123"/>
      <c r="D33" s="123"/>
      <c r="E33" s="123"/>
      <c r="F33" s="124"/>
      <c r="G33" s="115">
        <f>AVERAGEA(E31:E32)</f>
        <v>0.29000000000000004</v>
      </c>
      <c r="H33" s="114">
        <f>+(G33*H29)/100%</f>
        <v>4.8430000000000008E-2</v>
      </c>
      <c r="M33" s="91"/>
      <c r="N33" s="91"/>
      <c r="O33" s="91"/>
      <c r="P33" s="91"/>
      <c r="Q33" s="91"/>
    </row>
    <row r="34" spans="1:17" s="56" customFormat="1" ht="15" customHeight="1" x14ac:dyDescent="0.25">
      <c r="A34" s="132" t="s">
        <v>318</v>
      </c>
      <c r="B34" s="132"/>
      <c r="C34" s="132"/>
      <c r="D34" s="132"/>
      <c r="E34" s="132"/>
      <c r="F34" s="111">
        <v>0.1</v>
      </c>
      <c r="G34" s="113"/>
      <c r="H34" s="112">
        <v>0.111</v>
      </c>
      <c r="I34" s="54" t="s">
        <v>313</v>
      </c>
      <c r="J34" s="2"/>
      <c r="K34" s="2"/>
      <c r="L34" s="2"/>
      <c r="M34" s="91"/>
      <c r="N34" s="91"/>
      <c r="O34" s="91"/>
      <c r="P34" s="91"/>
      <c r="Q34" s="91"/>
    </row>
    <row r="35" spans="1:17" s="56" customFormat="1" ht="15" customHeight="1" x14ac:dyDescent="0.25">
      <c r="A35" s="134" t="s">
        <v>56</v>
      </c>
      <c r="B35" s="150"/>
      <c r="C35" s="150"/>
      <c r="D35" s="100" t="s">
        <v>310</v>
      </c>
      <c r="E35" s="100" t="s">
        <v>315</v>
      </c>
      <c r="F35" s="134" t="s">
        <v>316</v>
      </c>
      <c r="G35" s="134"/>
      <c r="H35" s="134"/>
      <c r="I35" s="54"/>
      <c r="J35" s="2"/>
      <c r="K35" s="2"/>
      <c r="L35" s="2"/>
      <c r="M35" s="91"/>
      <c r="N35" s="91"/>
      <c r="O35" s="91"/>
      <c r="P35" s="91"/>
      <c r="Q35" s="91"/>
    </row>
    <row r="36" spans="1:17" s="2" customFormat="1" ht="69.75" customHeight="1" x14ac:dyDescent="0.25">
      <c r="A36" s="130" t="s">
        <v>358</v>
      </c>
      <c r="B36" s="130"/>
      <c r="C36" s="130"/>
      <c r="D36" s="107" t="s">
        <v>352</v>
      </c>
      <c r="E36" s="105">
        <v>0.5</v>
      </c>
      <c r="F36" s="130" t="s">
        <v>354</v>
      </c>
      <c r="G36" s="130"/>
      <c r="H36" s="130"/>
      <c r="M36" s="91"/>
      <c r="N36" s="91"/>
      <c r="O36" s="91"/>
      <c r="P36" s="91"/>
      <c r="Q36" s="91"/>
    </row>
    <row r="37" spans="1:17" s="2" customFormat="1" ht="66" customHeight="1" x14ac:dyDescent="0.25">
      <c r="A37" s="130" t="s">
        <v>353</v>
      </c>
      <c r="B37" s="130"/>
      <c r="C37" s="130"/>
      <c r="D37" s="107" t="s">
        <v>359</v>
      </c>
      <c r="E37" s="105">
        <v>1</v>
      </c>
      <c r="F37" s="133" t="s">
        <v>360</v>
      </c>
      <c r="G37" s="133"/>
      <c r="H37" s="133"/>
      <c r="M37" s="91"/>
      <c r="N37" s="91"/>
      <c r="O37" s="91"/>
      <c r="P37" s="91"/>
      <c r="Q37" s="91"/>
    </row>
    <row r="38" spans="1:17" s="2" customFormat="1" ht="15" customHeight="1" x14ac:dyDescent="0.25">
      <c r="A38" s="123" t="s">
        <v>319</v>
      </c>
      <c r="B38" s="123"/>
      <c r="C38" s="123"/>
      <c r="D38" s="123"/>
      <c r="E38" s="123"/>
      <c r="F38" s="124"/>
      <c r="G38" s="115">
        <f>AVERAGEA(E36:E37)</f>
        <v>0.75</v>
      </c>
      <c r="H38" s="118">
        <f>+(G38*H34)/100%</f>
        <v>8.3250000000000005E-2</v>
      </c>
      <c r="I38" s="92"/>
      <c r="M38" s="91"/>
      <c r="N38" s="91"/>
      <c r="O38" s="91"/>
      <c r="P38" s="91"/>
      <c r="Q38" s="91"/>
    </row>
    <row r="39" spans="1:17" s="56" customFormat="1" ht="15" customHeight="1" x14ac:dyDescent="0.25">
      <c r="A39" s="132" t="s">
        <v>21</v>
      </c>
      <c r="B39" s="132"/>
      <c r="C39" s="132"/>
      <c r="D39" s="132"/>
      <c r="E39" s="132"/>
      <c r="F39" s="111">
        <v>0.05</v>
      </c>
      <c r="G39" s="113"/>
      <c r="H39" s="119">
        <v>5.6000000000000001E-2</v>
      </c>
      <c r="I39" s="94" t="s">
        <v>314</v>
      </c>
      <c r="J39" s="2"/>
      <c r="K39" s="2"/>
      <c r="L39" s="2"/>
      <c r="M39" s="91"/>
      <c r="N39" s="91"/>
      <c r="O39" s="91"/>
      <c r="P39" s="91"/>
      <c r="Q39" s="91"/>
    </row>
    <row r="40" spans="1:17" s="2" customFormat="1" ht="15" customHeight="1" x14ac:dyDescent="0.25">
      <c r="A40" s="134" t="s">
        <v>56</v>
      </c>
      <c r="B40" s="134"/>
      <c r="C40" s="134"/>
      <c r="D40" s="131" t="s">
        <v>320</v>
      </c>
      <c r="E40" s="131"/>
      <c r="F40" s="131" t="s">
        <v>213</v>
      </c>
      <c r="G40" s="131"/>
      <c r="H40" s="131"/>
      <c r="M40" s="91"/>
      <c r="N40" s="91"/>
      <c r="O40" s="91"/>
      <c r="P40" s="91"/>
      <c r="Q40" s="91"/>
    </row>
    <row r="41" spans="1:17" s="2" customFormat="1" ht="52.5" customHeight="1" x14ac:dyDescent="0.25">
      <c r="A41" s="133" t="s">
        <v>321</v>
      </c>
      <c r="B41" s="133"/>
      <c r="C41" s="133"/>
      <c r="D41" s="135">
        <f>3/5</f>
        <v>0.6</v>
      </c>
      <c r="E41" s="136"/>
      <c r="F41" s="133" t="s">
        <v>377</v>
      </c>
      <c r="G41" s="133"/>
      <c r="H41" s="133"/>
      <c r="I41" s="2">
        <f>2/5</f>
        <v>0.4</v>
      </c>
      <c r="J41" s="96">
        <v>2.5000000000000001E-2</v>
      </c>
      <c r="M41" s="91"/>
      <c r="N41" s="91"/>
      <c r="O41" s="91"/>
      <c r="P41" s="91"/>
      <c r="Q41" s="91"/>
    </row>
    <row r="42" spans="1:17" s="2" customFormat="1" ht="15" customHeight="1" x14ac:dyDescent="0.25">
      <c r="A42" s="123" t="s">
        <v>322</v>
      </c>
      <c r="B42" s="123"/>
      <c r="C42" s="123"/>
      <c r="D42" s="123"/>
      <c r="E42" s="123"/>
      <c r="F42" s="124"/>
      <c r="G42" s="115">
        <f>+D41</f>
        <v>0.6</v>
      </c>
      <c r="H42" s="118">
        <f>G42*H39</f>
        <v>3.3599999999999998E-2</v>
      </c>
      <c r="M42" s="91"/>
      <c r="N42" s="91"/>
      <c r="O42" s="91"/>
      <c r="P42" s="91"/>
      <c r="Q42" s="91"/>
    </row>
    <row r="43" spans="1:17" s="2" customFormat="1" ht="15" customHeight="1" x14ac:dyDescent="0.25">
      <c r="A43" s="125" t="s">
        <v>333</v>
      </c>
      <c r="B43" s="125"/>
      <c r="C43" s="125"/>
      <c r="D43" s="125"/>
      <c r="E43" s="125"/>
      <c r="F43" s="126"/>
      <c r="G43" s="117">
        <f>+E26+E27+E28+H33+H38+H42</f>
        <v>0.66527999999999998</v>
      </c>
      <c r="H43" s="116">
        <f>G43*50%</f>
        <v>0.33263999999999999</v>
      </c>
      <c r="M43" s="91"/>
      <c r="N43" s="91"/>
      <c r="O43" s="91"/>
      <c r="P43" s="91"/>
      <c r="Q43" s="91"/>
    </row>
    <row r="44" spans="1:17" s="2" customFormat="1" ht="23.25" customHeight="1" x14ac:dyDescent="0.25">
      <c r="A44" s="127" t="s">
        <v>373</v>
      </c>
      <c r="B44" s="127"/>
      <c r="C44" s="127"/>
      <c r="D44" s="127"/>
      <c r="E44" s="127"/>
      <c r="F44" s="127"/>
      <c r="G44" s="127"/>
      <c r="H44" s="110">
        <f>H24+H43</f>
        <v>0.60097333333333336</v>
      </c>
      <c r="J44" s="120" t="e">
        <f>J26+J27+J28+#REF!+#REF!+J41</f>
        <v>#REF!</v>
      </c>
      <c r="L44" s="122" t="e">
        <f>J44*0.5</f>
        <v>#REF!</v>
      </c>
      <c r="M44" s="91"/>
      <c r="N44" s="91"/>
      <c r="O44" s="91"/>
      <c r="P44" s="91"/>
      <c r="Q44" s="91"/>
    </row>
    <row r="45" spans="1:17" ht="30" customHeight="1" x14ac:dyDescent="0.25">
      <c r="A45" s="129" t="s">
        <v>374</v>
      </c>
      <c r="B45" s="129"/>
      <c r="C45" s="129"/>
      <c r="D45" s="129"/>
      <c r="E45" s="129"/>
      <c r="F45" s="129"/>
      <c r="G45" s="129"/>
      <c r="H45" s="129"/>
      <c r="J45" s="121"/>
      <c r="L45" s="122"/>
      <c r="M45" s="91"/>
      <c r="N45" s="91"/>
      <c r="O45" s="91"/>
      <c r="P45" s="91"/>
      <c r="Q45" s="91"/>
    </row>
    <row r="46" spans="1:17" ht="18.75" customHeight="1" x14ac:dyDescent="0.25">
      <c r="A46" s="129"/>
      <c r="B46" s="129"/>
      <c r="C46" s="129"/>
      <c r="D46" s="129"/>
      <c r="E46" s="129"/>
      <c r="F46" s="129"/>
      <c r="G46" s="129"/>
      <c r="H46" s="129"/>
      <c r="J46" s="121"/>
      <c r="L46" s="122"/>
      <c r="M46" s="91"/>
      <c r="N46" s="91"/>
      <c r="O46" s="91"/>
      <c r="P46" s="91"/>
      <c r="Q46" s="91"/>
    </row>
    <row r="47" spans="1:17" x14ac:dyDescent="0.25">
      <c r="A47" s="129"/>
      <c r="B47" s="129"/>
      <c r="C47" s="129"/>
      <c r="D47" s="129"/>
      <c r="E47" s="129"/>
      <c r="F47" s="129"/>
      <c r="G47" s="129"/>
      <c r="H47" s="129"/>
      <c r="M47" s="91"/>
      <c r="N47" s="91"/>
      <c r="O47" s="91"/>
      <c r="P47" s="91"/>
      <c r="Q47" s="91"/>
    </row>
    <row r="48" spans="1:17" x14ac:dyDescent="0.25">
      <c r="A48" s="129"/>
      <c r="B48" s="129"/>
      <c r="C48" s="129"/>
      <c r="D48" s="129"/>
      <c r="E48" s="129"/>
      <c r="F48" s="129"/>
      <c r="G48" s="129"/>
      <c r="H48" s="129"/>
      <c r="M48" s="91"/>
      <c r="N48" s="91"/>
      <c r="O48" s="91"/>
      <c r="P48" s="91"/>
      <c r="Q48" s="91"/>
    </row>
    <row r="49" spans="1:17" x14ac:dyDescent="0.25">
      <c r="A49" s="129"/>
      <c r="B49" s="129"/>
      <c r="C49" s="129"/>
      <c r="D49" s="129"/>
      <c r="E49" s="129"/>
      <c r="F49" s="129"/>
      <c r="G49" s="129"/>
      <c r="H49" s="129"/>
      <c r="M49" s="91"/>
      <c r="N49" s="91"/>
      <c r="O49" s="91"/>
      <c r="P49" s="91"/>
      <c r="Q49" s="91"/>
    </row>
    <row r="50" spans="1:17" x14ac:dyDescent="0.25">
      <c r="A50" s="129"/>
      <c r="B50" s="129"/>
      <c r="C50" s="129"/>
      <c r="D50" s="129"/>
      <c r="E50" s="129"/>
      <c r="F50" s="129"/>
      <c r="G50" s="129"/>
      <c r="H50" s="129"/>
      <c r="M50" s="91"/>
      <c r="N50" s="91"/>
      <c r="O50" s="91"/>
      <c r="P50" s="91"/>
      <c r="Q50" s="91"/>
    </row>
    <row r="51" spans="1:17" x14ac:dyDescent="0.25">
      <c r="A51" s="129"/>
      <c r="B51" s="129"/>
      <c r="C51" s="129"/>
      <c r="D51" s="129"/>
      <c r="E51" s="129"/>
      <c r="F51" s="129"/>
      <c r="G51" s="129"/>
      <c r="H51" s="129"/>
      <c r="M51" s="91"/>
      <c r="N51" s="91"/>
      <c r="O51" s="91"/>
      <c r="P51" s="91"/>
      <c r="Q51" s="91"/>
    </row>
    <row r="52" spans="1:17" x14ac:dyDescent="0.25">
      <c r="A52" s="129"/>
      <c r="B52" s="129"/>
      <c r="C52" s="129"/>
      <c r="D52" s="129"/>
      <c r="E52" s="129"/>
      <c r="F52" s="129"/>
      <c r="G52" s="129"/>
      <c r="H52" s="129"/>
      <c r="M52" s="91"/>
      <c r="N52" s="91"/>
      <c r="O52" s="91"/>
      <c r="P52" s="91"/>
      <c r="Q52" s="91"/>
    </row>
    <row r="53" spans="1:17" x14ac:dyDescent="0.25">
      <c r="A53" s="129"/>
      <c r="B53" s="129"/>
      <c r="C53" s="129"/>
      <c r="D53" s="129"/>
      <c r="E53" s="129"/>
      <c r="F53" s="129"/>
      <c r="G53" s="129"/>
      <c r="H53" s="129"/>
      <c r="M53" s="91"/>
      <c r="N53" s="91"/>
      <c r="O53" s="91"/>
      <c r="P53" s="91"/>
      <c r="Q53" s="91"/>
    </row>
    <row r="54" spans="1:17" x14ac:dyDescent="0.25">
      <c r="A54" s="129"/>
      <c r="B54" s="129"/>
      <c r="C54" s="129"/>
      <c r="D54" s="129"/>
      <c r="E54" s="129"/>
      <c r="F54" s="129"/>
      <c r="G54" s="129"/>
      <c r="H54" s="129"/>
      <c r="M54" s="91"/>
      <c r="N54" s="91"/>
      <c r="O54" s="91"/>
      <c r="P54" s="91"/>
      <c r="Q54" s="91"/>
    </row>
    <row r="55" spans="1:17" x14ac:dyDescent="0.25">
      <c r="A55" s="129"/>
      <c r="B55" s="129"/>
      <c r="C55" s="129"/>
      <c r="D55" s="129"/>
      <c r="E55" s="129"/>
      <c r="F55" s="129"/>
      <c r="G55" s="129"/>
      <c r="H55" s="129"/>
      <c r="M55" s="91"/>
      <c r="N55" s="91"/>
      <c r="O55" s="91"/>
      <c r="P55" s="91"/>
      <c r="Q55" s="91"/>
    </row>
    <row r="56" spans="1:17" x14ac:dyDescent="0.25">
      <c r="A56" s="129"/>
      <c r="B56" s="129"/>
      <c r="C56" s="129"/>
      <c r="D56" s="129"/>
      <c r="E56" s="129"/>
      <c r="F56" s="129"/>
      <c r="G56" s="129"/>
      <c r="H56" s="129"/>
      <c r="M56" s="91"/>
      <c r="N56" s="91"/>
      <c r="O56" s="91"/>
      <c r="P56" s="91"/>
      <c r="Q56" s="91"/>
    </row>
    <row r="57" spans="1:17" x14ac:dyDescent="0.25">
      <c r="A57" s="129"/>
      <c r="B57" s="129"/>
      <c r="C57" s="129"/>
      <c r="D57" s="129"/>
      <c r="E57" s="129"/>
      <c r="F57" s="129"/>
      <c r="G57" s="129"/>
      <c r="H57" s="129"/>
      <c r="M57" s="91"/>
      <c r="N57" s="91"/>
      <c r="O57" s="91"/>
      <c r="P57" s="91"/>
      <c r="Q57" s="91"/>
    </row>
    <row r="58" spans="1:17" x14ac:dyDescent="0.25">
      <c r="A58" s="129"/>
      <c r="B58" s="129"/>
      <c r="C58" s="129"/>
      <c r="D58" s="129"/>
      <c r="E58" s="129"/>
      <c r="F58" s="129"/>
      <c r="G58" s="129"/>
      <c r="H58" s="129"/>
      <c r="M58" s="91"/>
      <c r="N58" s="91"/>
      <c r="O58" s="91"/>
      <c r="P58" s="91"/>
      <c r="Q58" s="91"/>
    </row>
    <row r="59" spans="1:17" x14ac:dyDescent="0.25">
      <c r="A59" s="129"/>
      <c r="B59" s="129"/>
      <c r="C59" s="129"/>
      <c r="D59" s="129"/>
      <c r="E59" s="129"/>
      <c r="F59" s="129"/>
      <c r="G59" s="129"/>
      <c r="H59" s="129"/>
      <c r="M59" s="91"/>
      <c r="N59" s="91"/>
      <c r="O59" s="91"/>
      <c r="P59" s="91"/>
      <c r="Q59" s="91"/>
    </row>
    <row r="60" spans="1:17" x14ac:dyDescent="0.25">
      <c r="A60" s="129"/>
      <c r="B60" s="129"/>
      <c r="C60" s="129"/>
      <c r="D60" s="129"/>
      <c r="E60" s="129"/>
      <c r="F60" s="129"/>
      <c r="G60" s="129"/>
      <c r="H60" s="129"/>
      <c r="M60" s="91"/>
      <c r="N60" s="91"/>
      <c r="O60" s="91"/>
      <c r="P60" s="91"/>
      <c r="Q60" s="91"/>
    </row>
    <row r="61" spans="1:17" x14ac:dyDescent="0.25">
      <c r="A61" s="129"/>
      <c r="B61" s="129"/>
      <c r="C61" s="129"/>
      <c r="D61" s="129"/>
      <c r="E61" s="129"/>
      <c r="F61" s="129"/>
      <c r="G61" s="129"/>
      <c r="H61" s="129"/>
      <c r="M61" s="91"/>
      <c r="N61" s="91"/>
      <c r="O61" s="91"/>
      <c r="P61" s="91"/>
      <c r="Q61" s="91"/>
    </row>
    <row r="62" spans="1:17" x14ac:dyDescent="0.25">
      <c r="A62" s="129"/>
      <c r="B62" s="129"/>
      <c r="C62" s="129"/>
      <c r="D62" s="129"/>
      <c r="E62" s="129"/>
      <c r="F62" s="129"/>
      <c r="G62" s="129"/>
      <c r="H62" s="129"/>
      <c r="M62" s="91"/>
      <c r="N62" s="91"/>
      <c r="O62" s="91"/>
      <c r="P62" s="91"/>
      <c r="Q62" s="91"/>
    </row>
    <row r="63" spans="1:17" x14ac:dyDescent="0.25">
      <c r="A63" s="129"/>
      <c r="B63" s="129"/>
      <c r="C63" s="129"/>
      <c r="D63" s="129"/>
      <c r="E63" s="129"/>
      <c r="F63" s="129"/>
      <c r="G63" s="129"/>
      <c r="H63" s="129"/>
      <c r="M63" s="91"/>
      <c r="N63" s="91"/>
      <c r="O63" s="91"/>
      <c r="P63" s="91"/>
      <c r="Q63" s="91"/>
    </row>
    <row r="64" spans="1:17" ht="10.5" customHeight="1" x14ac:dyDescent="0.25">
      <c r="A64" s="129"/>
      <c r="B64" s="129"/>
      <c r="C64" s="129"/>
      <c r="D64" s="129"/>
      <c r="E64" s="129"/>
      <c r="F64" s="129"/>
      <c r="G64" s="129"/>
      <c r="H64" s="129"/>
      <c r="M64" s="91"/>
      <c r="N64" s="91"/>
      <c r="O64" s="91"/>
      <c r="P64" s="91"/>
      <c r="Q64" s="91"/>
    </row>
    <row r="65" spans="1:8" ht="31.5" customHeight="1" x14ac:dyDescent="0.25">
      <c r="A65" s="129" t="s">
        <v>362</v>
      </c>
      <c r="B65" s="130"/>
      <c r="C65" s="130"/>
      <c r="D65" s="130"/>
      <c r="E65" s="130"/>
      <c r="F65" s="130"/>
      <c r="G65" s="130"/>
      <c r="H65" s="130"/>
    </row>
    <row r="66" spans="1:8" ht="6.75" hidden="1" customHeight="1" x14ac:dyDescent="0.25">
      <c r="A66" s="129"/>
      <c r="B66" s="130"/>
      <c r="C66" s="130"/>
      <c r="D66" s="130"/>
      <c r="E66" s="130"/>
      <c r="F66" s="130"/>
      <c r="G66" s="130"/>
      <c r="H66" s="130"/>
    </row>
    <row r="67" spans="1:8" ht="3" hidden="1" customHeight="1" x14ac:dyDescent="0.25">
      <c r="A67" s="129"/>
      <c r="B67" s="130"/>
      <c r="C67" s="130"/>
      <c r="D67" s="130"/>
      <c r="E67" s="130"/>
      <c r="F67" s="130"/>
      <c r="G67" s="130"/>
      <c r="H67" s="130"/>
    </row>
    <row r="68" spans="1:8" ht="1.5" hidden="1" customHeight="1" x14ac:dyDescent="0.25">
      <c r="A68" s="129"/>
      <c r="B68" s="130"/>
      <c r="C68" s="130"/>
      <c r="D68" s="130"/>
      <c r="E68" s="130"/>
      <c r="F68" s="130"/>
      <c r="G68" s="130"/>
      <c r="H68" s="130"/>
    </row>
    <row r="69" spans="1:8" x14ac:dyDescent="0.25">
      <c r="A69" s="129"/>
      <c r="B69" s="130"/>
      <c r="C69" s="130"/>
      <c r="D69" s="130"/>
      <c r="E69" s="130"/>
      <c r="F69" s="130"/>
      <c r="G69" s="130"/>
      <c r="H69" s="130"/>
    </row>
    <row r="70" spans="1:8" x14ac:dyDescent="0.25">
      <c r="A70" s="129"/>
      <c r="B70" s="130"/>
      <c r="C70" s="130"/>
      <c r="D70" s="130"/>
      <c r="E70" s="130"/>
      <c r="F70" s="130"/>
      <c r="G70" s="130"/>
      <c r="H70" s="130"/>
    </row>
    <row r="71" spans="1:8" x14ac:dyDescent="0.25">
      <c r="A71" s="129"/>
      <c r="B71" s="130"/>
      <c r="C71" s="130"/>
      <c r="D71" s="130"/>
      <c r="E71" s="130"/>
      <c r="F71" s="130"/>
      <c r="G71" s="130"/>
      <c r="H71" s="130"/>
    </row>
    <row r="72" spans="1:8" x14ac:dyDescent="0.25">
      <c r="A72" s="129"/>
      <c r="B72" s="130"/>
      <c r="C72" s="130"/>
      <c r="D72" s="130"/>
      <c r="E72" s="130"/>
      <c r="F72" s="130"/>
      <c r="G72" s="130"/>
      <c r="H72" s="130"/>
    </row>
    <row r="73" spans="1:8" x14ac:dyDescent="0.25">
      <c r="A73" s="129"/>
      <c r="B73" s="130"/>
      <c r="C73" s="130"/>
      <c r="D73" s="130"/>
      <c r="E73" s="130"/>
      <c r="F73" s="130"/>
      <c r="G73" s="130"/>
      <c r="H73" s="130"/>
    </row>
    <row r="74" spans="1:8" x14ac:dyDescent="0.25">
      <c r="A74" s="129"/>
      <c r="B74" s="130"/>
      <c r="C74" s="130"/>
      <c r="D74" s="130"/>
      <c r="E74" s="130"/>
      <c r="F74" s="130"/>
      <c r="G74" s="130"/>
      <c r="H74" s="130"/>
    </row>
    <row r="75" spans="1:8" x14ac:dyDescent="0.25">
      <c r="A75" s="129"/>
      <c r="B75" s="130"/>
      <c r="C75" s="130"/>
      <c r="D75" s="130"/>
      <c r="E75" s="130"/>
      <c r="F75" s="130"/>
      <c r="G75" s="130"/>
      <c r="H75" s="130"/>
    </row>
    <row r="76" spans="1:8" x14ac:dyDescent="0.25">
      <c r="A76" s="129"/>
      <c r="B76" s="130"/>
      <c r="C76" s="130"/>
      <c r="D76" s="130"/>
      <c r="E76" s="130"/>
      <c r="F76" s="130"/>
      <c r="G76" s="130"/>
      <c r="H76" s="130"/>
    </row>
    <row r="77" spans="1:8" x14ac:dyDescent="0.25">
      <c r="A77" s="130"/>
      <c r="B77" s="130"/>
      <c r="C77" s="130"/>
      <c r="D77" s="130"/>
      <c r="E77" s="130"/>
      <c r="F77" s="130"/>
      <c r="G77" s="130"/>
      <c r="H77" s="130"/>
    </row>
    <row r="78" spans="1:8" ht="3.75" customHeight="1" x14ac:dyDescent="0.25">
      <c r="A78" s="130"/>
      <c r="B78" s="130"/>
      <c r="C78" s="130"/>
      <c r="D78" s="130"/>
      <c r="E78" s="130"/>
      <c r="F78" s="130"/>
      <c r="G78" s="130"/>
      <c r="H78" s="130"/>
    </row>
    <row r="79" spans="1:8" x14ac:dyDescent="0.25">
      <c r="A79" s="129" t="s">
        <v>375</v>
      </c>
      <c r="B79" s="130"/>
      <c r="C79" s="130"/>
      <c r="D79" s="130"/>
      <c r="E79" s="130"/>
      <c r="F79" s="130"/>
      <c r="G79" s="130"/>
      <c r="H79" s="130"/>
    </row>
    <row r="80" spans="1:8" x14ac:dyDescent="0.25">
      <c r="A80" s="130"/>
      <c r="B80" s="130"/>
      <c r="C80" s="130"/>
      <c r="D80" s="130"/>
      <c r="E80" s="130"/>
      <c r="F80" s="130"/>
      <c r="G80" s="130"/>
      <c r="H80" s="130"/>
    </row>
    <row r="81" spans="1:8" x14ac:dyDescent="0.25">
      <c r="A81" s="128" t="s">
        <v>22</v>
      </c>
      <c r="B81" s="227" t="s">
        <v>378</v>
      </c>
      <c r="C81" s="227"/>
      <c r="D81" s="227"/>
      <c r="E81" s="227"/>
      <c r="F81" s="227"/>
      <c r="G81" s="227"/>
      <c r="H81" s="227"/>
    </row>
    <row r="82" spans="1:8" x14ac:dyDescent="0.25">
      <c r="A82" s="128"/>
      <c r="B82" s="227"/>
      <c r="C82" s="227"/>
      <c r="D82" s="227"/>
      <c r="E82" s="227"/>
      <c r="F82" s="227"/>
      <c r="G82" s="227"/>
      <c r="H82" s="227"/>
    </row>
    <row r="83" spans="1:8" x14ac:dyDescent="0.25">
      <c r="A83" s="128"/>
      <c r="B83" s="227"/>
      <c r="C83" s="227"/>
      <c r="D83" s="227"/>
      <c r="E83" s="227"/>
      <c r="F83" s="227"/>
      <c r="G83" s="227"/>
      <c r="H83" s="227"/>
    </row>
    <row r="84" spans="1:8" x14ac:dyDescent="0.25">
      <c r="A84" s="128"/>
      <c r="B84" s="227"/>
      <c r="C84" s="227"/>
      <c r="D84" s="227"/>
      <c r="E84" s="227"/>
      <c r="F84" s="227"/>
      <c r="G84" s="227"/>
      <c r="H84" s="227"/>
    </row>
    <row r="85" spans="1:8" x14ac:dyDescent="0.25">
      <c r="A85" s="128"/>
      <c r="B85" s="227"/>
      <c r="C85" s="227"/>
      <c r="D85" s="227"/>
      <c r="E85" s="227"/>
      <c r="F85" s="227"/>
      <c r="G85" s="227"/>
      <c r="H85" s="227"/>
    </row>
    <row r="86" spans="1:8" x14ac:dyDescent="0.25">
      <c r="A86" s="128"/>
      <c r="B86" s="227"/>
      <c r="C86" s="227"/>
      <c r="D86" s="227"/>
      <c r="E86" s="227"/>
      <c r="F86" s="227"/>
      <c r="G86" s="227"/>
      <c r="H86" s="227"/>
    </row>
    <row r="87" spans="1:8" x14ac:dyDescent="0.25">
      <c r="A87" s="128"/>
      <c r="B87" s="227"/>
      <c r="C87" s="227"/>
      <c r="D87" s="227"/>
      <c r="E87" s="227"/>
      <c r="F87" s="227"/>
      <c r="G87" s="227"/>
      <c r="H87" s="227"/>
    </row>
  </sheetData>
  <mergeCells count="65">
    <mergeCell ref="F36:H36"/>
    <mergeCell ref="F37:H37"/>
    <mergeCell ref="A36:C36"/>
    <mergeCell ref="A37:C37"/>
    <mergeCell ref="A33:F33"/>
    <mergeCell ref="A35:C35"/>
    <mergeCell ref="A29:E29"/>
    <mergeCell ref="F28:H28"/>
    <mergeCell ref="F35:H35"/>
    <mergeCell ref="A34:E34"/>
    <mergeCell ref="A30:C30"/>
    <mergeCell ref="F31:H31"/>
    <mergeCell ref="F32:H32"/>
    <mergeCell ref="F30:H30"/>
    <mergeCell ref="A28:D28"/>
    <mergeCell ref="A31:C31"/>
    <mergeCell ref="A32:C32"/>
    <mergeCell ref="F27:H27"/>
    <mergeCell ref="A26:D26"/>
    <mergeCell ref="A27:D27"/>
    <mergeCell ref="A21:B21"/>
    <mergeCell ref="A22:B23"/>
    <mergeCell ref="F23:H23"/>
    <mergeCell ref="A25:E25"/>
    <mergeCell ref="F25:H25"/>
    <mergeCell ref="A24:F24"/>
    <mergeCell ref="F26:H26"/>
    <mergeCell ref="F20:H20"/>
    <mergeCell ref="F21:H21"/>
    <mergeCell ref="F22:H22"/>
    <mergeCell ref="A18:B20"/>
    <mergeCell ref="F17:H17"/>
    <mergeCell ref="A17:E17"/>
    <mergeCell ref="F18:H18"/>
    <mergeCell ref="F19:H19"/>
    <mergeCell ref="A13:H13"/>
    <mergeCell ref="A14:H14"/>
    <mergeCell ref="A15:C16"/>
    <mergeCell ref="D15:H15"/>
    <mergeCell ref="F16:H16"/>
    <mergeCell ref="A12:D12"/>
    <mergeCell ref="E12:H12"/>
    <mergeCell ref="A6:H7"/>
    <mergeCell ref="A8:H8"/>
    <mergeCell ref="A9:H9"/>
    <mergeCell ref="A10:H10"/>
    <mergeCell ref="A11:H11"/>
    <mergeCell ref="A81:A87"/>
    <mergeCell ref="B81:H87"/>
    <mergeCell ref="A79:H80"/>
    <mergeCell ref="F40:H40"/>
    <mergeCell ref="A39:E39"/>
    <mergeCell ref="A45:H64"/>
    <mergeCell ref="A65:H78"/>
    <mergeCell ref="A41:C41"/>
    <mergeCell ref="A40:C40"/>
    <mergeCell ref="D40:E40"/>
    <mergeCell ref="D41:E41"/>
    <mergeCell ref="F41:H41"/>
    <mergeCell ref="J44:J46"/>
    <mergeCell ref="L44:L46"/>
    <mergeCell ref="A38:F38"/>
    <mergeCell ref="A42:F42"/>
    <mergeCell ref="A43:F43"/>
    <mergeCell ref="A44:G44"/>
  </mergeCells>
  <printOptions horizontalCentered="1"/>
  <pageMargins left="0" right="0" top="0.39370078740157483" bottom="0.39370078740157483" header="0.31496062992125984" footer="0.31496062992125984"/>
  <pageSetup scale="59" orientation="portrait" r:id="rId1"/>
  <rowBreaks count="1" manualBreakCount="1">
    <brk id="2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38"/>
  <sheetViews>
    <sheetView topLeftCell="E16" workbookViewId="0">
      <selection activeCell="U16" sqref="U16"/>
    </sheetView>
  </sheetViews>
  <sheetFormatPr baseColWidth="10" defaultRowHeight="15" x14ac:dyDescent="0.25"/>
  <cols>
    <col min="1" max="1" width="5.7109375" style="59" customWidth="1"/>
    <col min="2" max="2" width="48.5703125" style="87" customWidth="1"/>
    <col min="3" max="3" width="27.7109375" style="87" customWidth="1"/>
    <col min="4" max="4" width="23.5703125" style="87" customWidth="1"/>
    <col min="5" max="5" width="9.7109375" style="59" customWidth="1"/>
    <col min="6" max="6" width="13.140625" style="59" customWidth="1"/>
    <col min="7" max="7" width="12.7109375" style="59" customWidth="1"/>
    <col min="8" max="8" width="9.85546875" style="59" customWidth="1"/>
    <col min="9" max="9" width="13.28515625" style="88" customWidth="1"/>
    <col min="10" max="10" width="12.5703125" style="59" customWidth="1"/>
    <col min="11" max="11" width="9.140625" style="59" customWidth="1"/>
    <col min="12" max="12" width="14.140625" style="59" customWidth="1"/>
    <col min="13" max="13" width="12.5703125" style="59" customWidth="1"/>
    <col min="14" max="14" width="10.42578125" style="59" customWidth="1"/>
    <col min="15" max="15" width="13.5703125" style="59" customWidth="1"/>
    <col min="16" max="16" width="13" style="59" customWidth="1"/>
    <col min="17" max="17" width="17.5703125" style="59" customWidth="1"/>
    <col min="18" max="18" width="30.42578125" style="59" customWidth="1"/>
    <col min="19" max="19" width="30.42578125" style="87" customWidth="1"/>
    <col min="20" max="250" width="11.42578125" style="87"/>
    <col min="251" max="256" width="11.42578125" style="89"/>
    <col min="257" max="257" width="5.7109375" style="89" customWidth="1"/>
    <col min="258" max="258" width="48.5703125" style="89" customWidth="1"/>
    <col min="259" max="259" width="27.7109375" style="89" customWidth="1"/>
    <col min="260" max="260" width="23.5703125" style="89" customWidth="1"/>
    <col min="261" max="261" width="9.7109375" style="89" customWidth="1"/>
    <col min="262" max="262" width="13.140625" style="89" customWidth="1"/>
    <col min="263" max="263" width="12.7109375" style="89" customWidth="1"/>
    <col min="264" max="264" width="9.85546875" style="89" customWidth="1"/>
    <col min="265" max="265" width="13.28515625" style="89" customWidth="1"/>
    <col min="266" max="266" width="12.5703125" style="89" customWidth="1"/>
    <col min="267" max="267" width="9.140625" style="89" customWidth="1"/>
    <col min="268" max="268" width="14.140625" style="89" customWidth="1"/>
    <col min="269" max="269" width="12.5703125" style="89" customWidth="1"/>
    <col min="270" max="270" width="10.42578125" style="89" customWidth="1"/>
    <col min="271" max="271" width="13.5703125" style="89" customWidth="1"/>
    <col min="272" max="272" width="13" style="89" customWidth="1"/>
    <col min="273" max="273" width="17.5703125" style="89" customWidth="1"/>
    <col min="274" max="275" width="30.42578125" style="89" customWidth="1"/>
    <col min="276" max="512" width="11.42578125" style="89"/>
    <col min="513" max="513" width="5.7109375" style="89" customWidth="1"/>
    <col min="514" max="514" width="48.5703125" style="89" customWidth="1"/>
    <col min="515" max="515" width="27.7109375" style="89" customWidth="1"/>
    <col min="516" max="516" width="23.5703125" style="89" customWidth="1"/>
    <col min="517" max="517" width="9.7109375" style="89" customWidth="1"/>
    <col min="518" max="518" width="13.140625" style="89" customWidth="1"/>
    <col min="519" max="519" width="12.7109375" style="89" customWidth="1"/>
    <col min="520" max="520" width="9.85546875" style="89" customWidth="1"/>
    <col min="521" max="521" width="13.28515625" style="89" customWidth="1"/>
    <col min="522" max="522" width="12.5703125" style="89" customWidth="1"/>
    <col min="523" max="523" width="9.140625" style="89" customWidth="1"/>
    <col min="524" max="524" width="14.140625" style="89" customWidth="1"/>
    <col min="525" max="525" width="12.5703125" style="89" customWidth="1"/>
    <col min="526" max="526" width="10.42578125" style="89" customWidth="1"/>
    <col min="527" max="527" width="13.5703125" style="89" customWidth="1"/>
    <col min="528" max="528" width="13" style="89" customWidth="1"/>
    <col min="529" max="529" width="17.5703125" style="89" customWidth="1"/>
    <col min="530" max="531" width="30.42578125" style="89" customWidth="1"/>
    <col min="532" max="768" width="11.42578125" style="89"/>
    <col min="769" max="769" width="5.7109375" style="89" customWidth="1"/>
    <col min="770" max="770" width="48.5703125" style="89" customWidth="1"/>
    <col min="771" max="771" width="27.7109375" style="89" customWidth="1"/>
    <col min="772" max="772" width="23.5703125" style="89" customWidth="1"/>
    <col min="773" max="773" width="9.7109375" style="89" customWidth="1"/>
    <col min="774" max="774" width="13.140625" style="89" customWidth="1"/>
    <col min="775" max="775" width="12.7109375" style="89" customWidth="1"/>
    <col min="776" max="776" width="9.85546875" style="89" customWidth="1"/>
    <col min="777" max="777" width="13.28515625" style="89" customWidth="1"/>
    <col min="778" max="778" width="12.5703125" style="89" customWidth="1"/>
    <col min="779" max="779" width="9.140625" style="89" customWidth="1"/>
    <col min="780" max="780" width="14.140625" style="89" customWidth="1"/>
    <col min="781" max="781" width="12.5703125" style="89" customWidth="1"/>
    <col min="782" max="782" width="10.42578125" style="89" customWidth="1"/>
    <col min="783" max="783" width="13.5703125" style="89" customWidth="1"/>
    <col min="784" max="784" width="13" style="89" customWidth="1"/>
    <col min="785" max="785" width="17.5703125" style="89" customWidth="1"/>
    <col min="786" max="787" width="30.42578125" style="89" customWidth="1"/>
    <col min="788" max="1024" width="11.42578125" style="89"/>
    <col min="1025" max="1025" width="5.7109375" style="89" customWidth="1"/>
    <col min="1026" max="1026" width="48.5703125" style="89" customWidth="1"/>
    <col min="1027" max="1027" width="27.7109375" style="89" customWidth="1"/>
    <col min="1028" max="1028" width="23.5703125" style="89" customWidth="1"/>
    <col min="1029" max="1029" width="9.7109375" style="89" customWidth="1"/>
    <col min="1030" max="1030" width="13.140625" style="89" customWidth="1"/>
    <col min="1031" max="1031" width="12.7109375" style="89" customWidth="1"/>
    <col min="1032" max="1032" width="9.85546875" style="89" customWidth="1"/>
    <col min="1033" max="1033" width="13.28515625" style="89" customWidth="1"/>
    <col min="1034" max="1034" width="12.5703125" style="89" customWidth="1"/>
    <col min="1035" max="1035" width="9.140625" style="89" customWidth="1"/>
    <col min="1036" max="1036" width="14.140625" style="89" customWidth="1"/>
    <col min="1037" max="1037" width="12.5703125" style="89" customWidth="1"/>
    <col min="1038" max="1038" width="10.42578125" style="89" customWidth="1"/>
    <col min="1039" max="1039" width="13.5703125" style="89" customWidth="1"/>
    <col min="1040" max="1040" width="13" style="89" customWidth="1"/>
    <col min="1041" max="1041" width="17.5703125" style="89" customWidth="1"/>
    <col min="1042" max="1043" width="30.42578125" style="89" customWidth="1"/>
    <col min="1044" max="1280" width="11.42578125" style="89"/>
    <col min="1281" max="1281" width="5.7109375" style="89" customWidth="1"/>
    <col min="1282" max="1282" width="48.5703125" style="89" customWidth="1"/>
    <col min="1283" max="1283" width="27.7109375" style="89" customWidth="1"/>
    <col min="1284" max="1284" width="23.5703125" style="89" customWidth="1"/>
    <col min="1285" max="1285" width="9.7109375" style="89" customWidth="1"/>
    <col min="1286" max="1286" width="13.140625" style="89" customWidth="1"/>
    <col min="1287" max="1287" width="12.7109375" style="89" customWidth="1"/>
    <col min="1288" max="1288" width="9.85546875" style="89" customWidth="1"/>
    <col min="1289" max="1289" width="13.28515625" style="89" customWidth="1"/>
    <col min="1290" max="1290" width="12.5703125" style="89" customWidth="1"/>
    <col min="1291" max="1291" width="9.140625" style="89" customWidth="1"/>
    <col min="1292" max="1292" width="14.140625" style="89" customWidth="1"/>
    <col min="1293" max="1293" width="12.5703125" style="89" customWidth="1"/>
    <col min="1294" max="1294" width="10.42578125" style="89" customWidth="1"/>
    <col min="1295" max="1295" width="13.5703125" style="89" customWidth="1"/>
    <col min="1296" max="1296" width="13" style="89" customWidth="1"/>
    <col min="1297" max="1297" width="17.5703125" style="89" customWidth="1"/>
    <col min="1298" max="1299" width="30.42578125" style="89" customWidth="1"/>
    <col min="1300" max="1536" width="11.42578125" style="89"/>
    <col min="1537" max="1537" width="5.7109375" style="89" customWidth="1"/>
    <col min="1538" max="1538" width="48.5703125" style="89" customWidth="1"/>
    <col min="1539" max="1539" width="27.7109375" style="89" customWidth="1"/>
    <col min="1540" max="1540" width="23.5703125" style="89" customWidth="1"/>
    <col min="1541" max="1541" width="9.7109375" style="89" customWidth="1"/>
    <col min="1542" max="1542" width="13.140625" style="89" customWidth="1"/>
    <col min="1543" max="1543" width="12.7109375" style="89" customWidth="1"/>
    <col min="1544" max="1544" width="9.85546875" style="89" customWidth="1"/>
    <col min="1545" max="1545" width="13.28515625" style="89" customWidth="1"/>
    <col min="1546" max="1546" width="12.5703125" style="89" customWidth="1"/>
    <col min="1547" max="1547" width="9.140625" style="89" customWidth="1"/>
    <col min="1548" max="1548" width="14.140625" style="89" customWidth="1"/>
    <col min="1549" max="1549" width="12.5703125" style="89" customWidth="1"/>
    <col min="1550" max="1550" width="10.42578125" style="89" customWidth="1"/>
    <col min="1551" max="1551" width="13.5703125" style="89" customWidth="1"/>
    <col min="1552" max="1552" width="13" style="89" customWidth="1"/>
    <col min="1553" max="1553" width="17.5703125" style="89" customWidth="1"/>
    <col min="1554" max="1555" width="30.42578125" style="89" customWidth="1"/>
    <col min="1556" max="1792" width="11.42578125" style="89"/>
    <col min="1793" max="1793" width="5.7109375" style="89" customWidth="1"/>
    <col min="1794" max="1794" width="48.5703125" style="89" customWidth="1"/>
    <col min="1795" max="1795" width="27.7109375" style="89" customWidth="1"/>
    <col min="1796" max="1796" width="23.5703125" style="89" customWidth="1"/>
    <col min="1797" max="1797" width="9.7109375" style="89" customWidth="1"/>
    <col min="1798" max="1798" width="13.140625" style="89" customWidth="1"/>
    <col min="1799" max="1799" width="12.7109375" style="89" customWidth="1"/>
    <col min="1800" max="1800" width="9.85546875" style="89" customWidth="1"/>
    <col min="1801" max="1801" width="13.28515625" style="89" customWidth="1"/>
    <col min="1802" max="1802" width="12.5703125" style="89" customWidth="1"/>
    <col min="1803" max="1803" width="9.140625" style="89" customWidth="1"/>
    <col min="1804" max="1804" width="14.140625" style="89" customWidth="1"/>
    <col min="1805" max="1805" width="12.5703125" style="89" customWidth="1"/>
    <col min="1806" max="1806" width="10.42578125" style="89" customWidth="1"/>
    <col min="1807" max="1807" width="13.5703125" style="89" customWidth="1"/>
    <col min="1808" max="1808" width="13" style="89" customWidth="1"/>
    <col min="1809" max="1809" width="17.5703125" style="89" customWidth="1"/>
    <col min="1810" max="1811" width="30.42578125" style="89" customWidth="1"/>
    <col min="1812" max="2048" width="11.42578125" style="89"/>
    <col min="2049" max="2049" width="5.7109375" style="89" customWidth="1"/>
    <col min="2050" max="2050" width="48.5703125" style="89" customWidth="1"/>
    <col min="2051" max="2051" width="27.7109375" style="89" customWidth="1"/>
    <col min="2052" max="2052" width="23.5703125" style="89" customWidth="1"/>
    <col min="2053" max="2053" width="9.7109375" style="89" customWidth="1"/>
    <col min="2054" max="2054" width="13.140625" style="89" customWidth="1"/>
    <col min="2055" max="2055" width="12.7109375" style="89" customWidth="1"/>
    <col min="2056" max="2056" width="9.85546875" style="89" customWidth="1"/>
    <col min="2057" max="2057" width="13.28515625" style="89" customWidth="1"/>
    <col min="2058" max="2058" width="12.5703125" style="89" customWidth="1"/>
    <col min="2059" max="2059" width="9.140625" style="89" customWidth="1"/>
    <col min="2060" max="2060" width="14.140625" style="89" customWidth="1"/>
    <col min="2061" max="2061" width="12.5703125" style="89" customWidth="1"/>
    <col min="2062" max="2062" width="10.42578125" style="89" customWidth="1"/>
    <col min="2063" max="2063" width="13.5703125" style="89" customWidth="1"/>
    <col min="2064" max="2064" width="13" style="89" customWidth="1"/>
    <col min="2065" max="2065" width="17.5703125" style="89" customWidth="1"/>
    <col min="2066" max="2067" width="30.42578125" style="89" customWidth="1"/>
    <col min="2068" max="2304" width="11.42578125" style="89"/>
    <col min="2305" max="2305" width="5.7109375" style="89" customWidth="1"/>
    <col min="2306" max="2306" width="48.5703125" style="89" customWidth="1"/>
    <col min="2307" max="2307" width="27.7109375" style="89" customWidth="1"/>
    <col min="2308" max="2308" width="23.5703125" style="89" customWidth="1"/>
    <col min="2309" max="2309" width="9.7109375" style="89" customWidth="1"/>
    <col min="2310" max="2310" width="13.140625" style="89" customWidth="1"/>
    <col min="2311" max="2311" width="12.7109375" style="89" customWidth="1"/>
    <col min="2312" max="2312" width="9.85546875" style="89" customWidth="1"/>
    <col min="2313" max="2313" width="13.28515625" style="89" customWidth="1"/>
    <col min="2314" max="2314" width="12.5703125" style="89" customWidth="1"/>
    <col min="2315" max="2315" width="9.140625" style="89" customWidth="1"/>
    <col min="2316" max="2316" width="14.140625" style="89" customWidth="1"/>
    <col min="2317" max="2317" width="12.5703125" style="89" customWidth="1"/>
    <col min="2318" max="2318" width="10.42578125" style="89" customWidth="1"/>
    <col min="2319" max="2319" width="13.5703125" style="89" customWidth="1"/>
    <col min="2320" max="2320" width="13" style="89" customWidth="1"/>
    <col min="2321" max="2321" width="17.5703125" style="89" customWidth="1"/>
    <col min="2322" max="2323" width="30.42578125" style="89" customWidth="1"/>
    <col min="2324" max="2560" width="11.42578125" style="89"/>
    <col min="2561" max="2561" width="5.7109375" style="89" customWidth="1"/>
    <col min="2562" max="2562" width="48.5703125" style="89" customWidth="1"/>
    <col min="2563" max="2563" width="27.7109375" style="89" customWidth="1"/>
    <col min="2564" max="2564" width="23.5703125" style="89" customWidth="1"/>
    <col min="2565" max="2565" width="9.7109375" style="89" customWidth="1"/>
    <col min="2566" max="2566" width="13.140625" style="89" customWidth="1"/>
    <col min="2567" max="2567" width="12.7109375" style="89" customWidth="1"/>
    <col min="2568" max="2568" width="9.85546875" style="89" customWidth="1"/>
    <col min="2569" max="2569" width="13.28515625" style="89" customWidth="1"/>
    <col min="2570" max="2570" width="12.5703125" style="89" customWidth="1"/>
    <col min="2571" max="2571" width="9.140625" style="89" customWidth="1"/>
    <col min="2572" max="2572" width="14.140625" style="89" customWidth="1"/>
    <col min="2573" max="2573" width="12.5703125" style="89" customWidth="1"/>
    <col min="2574" max="2574" width="10.42578125" style="89" customWidth="1"/>
    <col min="2575" max="2575" width="13.5703125" style="89" customWidth="1"/>
    <col min="2576" max="2576" width="13" style="89" customWidth="1"/>
    <col min="2577" max="2577" width="17.5703125" style="89" customWidth="1"/>
    <col min="2578" max="2579" width="30.42578125" style="89" customWidth="1"/>
    <col min="2580" max="2816" width="11.42578125" style="89"/>
    <col min="2817" max="2817" width="5.7109375" style="89" customWidth="1"/>
    <col min="2818" max="2818" width="48.5703125" style="89" customWidth="1"/>
    <col min="2819" max="2819" width="27.7109375" style="89" customWidth="1"/>
    <col min="2820" max="2820" width="23.5703125" style="89" customWidth="1"/>
    <col min="2821" max="2821" width="9.7109375" style="89" customWidth="1"/>
    <col min="2822" max="2822" width="13.140625" style="89" customWidth="1"/>
    <col min="2823" max="2823" width="12.7109375" style="89" customWidth="1"/>
    <col min="2824" max="2824" width="9.85546875" style="89" customWidth="1"/>
    <col min="2825" max="2825" width="13.28515625" style="89" customWidth="1"/>
    <col min="2826" max="2826" width="12.5703125" style="89" customWidth="1"/>
    <col min="2827" max="2827" width="9.140625" style="89" customWidth="1"/>
    <col min="2828" max="2828" width="14.140625" style="89" customWidth="1"/>
    <col min="2829" max="2829" width="12.5703125" style="89" customWidth="1"/>
    <col min="2830" max="2830" width="10.42578125" style="89" customWidth="1"/>
    <col min="2831" max="2831" width="13.5703125" style="89" customWidth="1"/>
    <col min="2832" max="2832" width="13" style="89" customWidth="1"/>
    <col min="2833" max="2833" width="17.5703125" style="89" customWidth="1"/>
    <col min="2834" max="2835" width="30.42578125" style="89" customWidth="1"/>
    <col min="2836" max="3072" width="11.42578125" style="89"/>
    <col min="3073" max="3073" width="5.7109375" style="89" customWidth="1"/>
    <col min="3074" max="3074" width="48.5703125" style="89" customWidth="1"/>
    <col min="3075" max="3075" width="27.7109375" style="89" customWidth="1"/>
    <col min="3076" max="3076" width="23.5703125" style="89" customWidth="1"/>
    <col min="3077" max="3077" width="9.7109375" style="89" customWidth="1"/>
    <col min="3078" max="3078" width="13.140625" style="89" customWidth="1"/>
    <col min="3079" max="3079" width="12.7109375" style="89" customWidth="1"/>
    <col min="3080" max="3080" width="9.85546875" style="89" customWidth="1"/>
    <col min="3081" max="3081" width="13.28515625" style="89" customWidth="1"/>
    <col min="3082" max="3082" width="12.5703125" style="89" customWidth="1"/>
    <col min="3083" max="3083" width="9.140625" style="89" customWidth="1"/>
    <col min="3084" max="3084" width="14.140625" style="89" customWidth="1"/>
    <col min="3085" max="3085" width="12.5703125" style="89" customWidth="1"/>
    <col min="3086" max="3086" width="10.42578125" style="89" customWidth="1"/>
    <col min="3087" max="3087" width="13.5703125" style="89" customWidth="1"/>
    <col min="3088" max="3088" width="13" style="89" customWidth="1"/>
    <col min="3089" max="3089" width="17.5703125" style="89" customWidth="1"/>
    <col min="3090" max="3091" width="30.42578125" style="89" customWidth="1"/>
    <col min="3092" max="3328" width="11.42578125" style="89"/>
    <col min="3329" max="3329" width="5.7109375" style="89" customWidth="1"/>
    <col min="3330" max="3330" width="48.5703125" style="89" customWidth="1"/>
    <col min="3331" max="3331" width="27.7109375" style="89" customWidth="1"/>
    <col min="3332" max="3332" width="23.5703125" style="89" customWidth="1"/>
    <col min="3333" max="3333" width="9.7109375" style="89" customWidth="1"/>
    <col min="3334" max="3334" width="13.140625" style="89" customWidth="1"/>
    <col min="3335" max="3335" width="12.7109375" style="89" customWidth="1"/>
    <col min="3336" max="3336" width="9.85546875" style="89" customWidth="1"/>
    <col min="3337" max="3337" width="13.28515625" style="89" customWidth="1"/>
    <col min="3338" max="3338" width="12.5703125" style="89" customWidth="1"/>
    <col min="3339" max="3339" width="9.140625" style="89" customWidth="1"/>
    <col min="3340" max="3340" width="14.140625" style="89" customWidth="1"/>
    <col min="3341" max="3341" width="12.5703125" style="89" customWidth="1"/>
    <col min="3342" max="3342" width="10.42578125" style="89" customWidth="1"/>
    <col min="3343" max="3343" width="13.5703125" style="89" customWidth="1"/>
    <col min="3344" max="3344" width="13" style="89" customWidth="1"/>
    <col min="3345" max="3345" width="17.5703125" style="89" customWidth="1"/>
    <col min="3346" max="3347" width="30.42578125" style="89" customWidth="1"/>
    <col min="3348" max="3584" width="11.42578125" style="89"/>
    <col min="3585" max="3585" width="5.7109375" style="89" customWidth="1"/>
    <col min="3586" max="3586" width="48.5703125" style="89" customWidth="1"/>
    <col min="3587" max="3587" width="27.7109375" style="89" customWidth="1"/>
    <col min="3588" max="3588" width="23.5703125" style="89" customWidth="1"/>
    <col min="3589" max="3589" width="9.7109375" style="89" customWidth="1"/>
    <col min="3590" max="3590" width="13.140625" style="89" customWidth="1"/>
    <col min="3591" max="3591" width="12.7109375" style="89" customWidth="1"/>
    <col min="3592" max="3592" width="9.85546875" style="89" customWidth="1"/>
    <col min="3593" max="3593" width="13.28515625" style="89" customWidth="1"/>
    <col min="3594" max="3594" width="12.5703125" style="89" customWidth="1"/>
    <col min="3595" max="3595" width="9.140625" style="89" customWidth="1"/>
    <col min="3596" max="3596" width="14.140625" style="89" customWidth="1"/>
    <col min="3597" max="3597" width="12.5703125" style="89" customWidth="1"/>
    <col min="3598" max="3598" width="10.42578125" style="89" customWidth="1"/>
    <col min="3599" max="3599" width="13.5703125" style="89" customWidth="1"/>
    <col min="3600" max="3600" width="13" style="89" customWidth="1"/>
    <col min="3601" max="3601" width="17.5703125" style="89" customWidth="1"/>
    <col min="3602" max="3603" width="30.42578125" style="89" customWidth="1"/>
    <col min="3604" max="3840" width="11.42578125" style="89"/>
    <col min="3841" max="3841" width="5.7109375" style="89" customWidth="1"/>
    <col min="3842" max="3842" width="48.5703125" style="89" customWidth="1"/>
    <col min="3843" max="3843" width="27.7109375" style="89" customWidth="1"/>
    <col min="3844" max="3844" width="23.5703125" style="89" customWidth="1"/>
    <col min="3845" max="3845" width="9.7109375" style="89" customWidth="1"/>
    <col min="3846" max="3846" width="13.140625" style="89" customWidth="1"/>
    <col min="3847" max="3847" width="12.7109375" style="89" customWidth="1"/>
    <col min="3848" max="3848" width="9.85546875" style="89" customWidth="1"/>
    <col min="3849" max="3849" width="13.28515625" style="89" customWidth="1"/>
    <col min="3850" max="3850" width="12.5703125" style="89" customWidth="1"/>
    <col min="3851" max="3851" width="9.140625" style="89" customWidth="1"/>
    <col min="3852" max="3852" width="14.140625" style="89" customWidth="1"/>
    <col min="3853" max="3853" width="12.5703125" style="89" customWidth="1"/>
    <col min="3854" max="3854" width="10.42578125" style="89" customWidth="1"/>
    <col min="3855" max="3855" width="13.5703125" style="89" customWidth="1"/>
    <col min="3856" max="3856" width="13" style="89" customWidth="1"/>
    <col min="3857" max="3857" width="17.5703125" style="89" customWidth="1"/>
    <col min="3858" max="3859" width="30.42578125" style="89" customWidth="1"/>
    <col min="3860" max="4096" width="11.42578125" style="89"/>
    <col min="4097" max="4097" width="5.7109375" style="89" customWidth="1"/>
    <col min="4098" max="4098" width="48.5703125" style="89" customWidth="1"/>
    <col min="4099" max="4099" width="27.7109375" style="89" customWidth="1"/>
    <col min="4100" max="4100" width="23.5703125" style="89" customWidth="1"/>
    <col min="4101" max="4101" width="9.7109375" style="89" customWidth="1"/>
    <col min="4102" max="4102" width="13.140625" style="89" customWidth="1"/>
    <col min="4103" max="4103" width="12.7109375" style="89" customWidth="1"/>
    <col min="4104" max="4104" width="9.85546875" style="89" customWidth="1"/>
    <col min="4105" max="4105" width="13.28515625" style="89" customWidth="1"/>
    <col min="4106" max="4106" width="12.5703125" style="89" customWidth="1"/>
    <col min="4107" max="4107" width="9.140625" style="89" customWidth="1"/>
    <col min="4108" max="4108" width="14.140625" style="89" customWidth="1"/>
    <col min="4109" max="4109" width="12.5703125" style="89" customWidth="1"/>
    <col min="4110" max="4110" width="10.42578125" style="89" customWidth="1"/>
    <col min="4111" max="4111" width="13.5703125" style="89" customWidth="1"/>
    <col min="4112" max="4112" width="13" style="89" customWidth="1"/>
    <col min="4113" max="4113" width="17.5703125" style="89" customWidth="1"/>
    <col min="4114" max="4115" width="30.42578125" style="89" customWidth="1"/>
    <col min="4116" max="4352" width="11.42578125" style="89"/>
    <col min="4353" max="4353" width="5.7109375" style="89" customWidth="1"/>
    <col min="4354" max="4354" width="48.5703125" style="89" customWidth="1"/>
    <col min="4355" max="4355" width="27.7109375" style="89" customWidth="1"/>
    <col min="4356" max="4356" width="23.5703125" style="89" customWidth="1"/>
    <col min="4357" max="4357" width="9.7109375" style="89" customWidth="1"/>
    <col min="4358" max="4358" width="13.140625" style="89" customWidth="1"/>
    <col min="4359" max="4359" width="12.7109375" style="89" customWidth="1"/>
    <col min="4360" max="4360" width="9.85546875" style="89" customWidth="1"/>
    <col min="4361" max="4361" width="13.28515625" style="89" customWidth="1"/>
    <col min="4362" max="4362" width="12.5703125" style="89" customWidth="1"/>
    <col min="4363" max="4363" width="9.140625" style="89" customWidth="1"/>
    <col min="4364" max="4364" width="14.140625" style="89" customWidth="1"/>
    <col min="4365" max="4365" width="12.5703125" style="89" customWidth="1"/>
    <col min="4366" max="4366" width="10.42578125" style="89" customWidth="1"/>
    <col min="4367" max="4367" width="13.5703125" style="89" customWidth="1"/>
    <col min="4368" max="4368" width="13" style="89" customWidth="1"/>
    <col min="4369" max="4369" width="17.5703125" style="89" customWidth="1"/>
    <col min="4370" max="4371" width="30.42578125" style="89" customWidth="1"/>
    <col min="4372" max="4608" width="11.42578125" style="89"/>
    <col min="4609" max="4609" width="5.7109375" style="89" customWidth="1"/>
    <col min="4610" max="4610" width="48.5703125" style="89" customWidth="1"/>
    <col min="4611" max="4611" width="27.7109375" style="89" customWidth="1"/>
    <col min="4612" max="4612" width="23.5703125" style="89" customWidth="1"/>
    <col min="4613" max="4613" width="9.7109375" style="89" customWidth="1"/>
    <col min="4614" max="4614" width="13.140625" style="89" customWidth="1"/>
    <col min="4615" max="4615" width="12.7109375" style="89" customWidth="1"/>
    <col min="4616" max="4616" width="9.85546875" style="89" customWidth="1"/>
    <col min="4617" max="4617" width="13.28515625" style="89" customWidth="1"/>
    <col min="4618" max="4618" width="12.5703125" style="89" customWidth="1"/>
    <col min="4619" max="4619" width="9.140625" style="89" customWidth="1"/>
    <col min="4620" max="4620" width="14.140625" style="89" customWidth="1"/>
    <col min="4621" max="4621" width="12.5703125" style="89" customWidth="1"/>
    <col min="4622" max="4622" width="10.42578125" style="89" customWidth="1"/>
    <col min="4623" max="4623" width="13.5703125" style="89" customWidth="1"/>
    <col min="4624" max="4624" width="13" style="89" customWidth="1"/>
    <col min="4625" max="4625" width="17.5703125" style="89" customWidth="1"/>
    <col min="4626" max="4627" width="30.42578125" style="89" customWidth="1"/>
    <col min="4628" max="4864" width="11.42578125" style="89"/>
    <col min="4865" max="4865" width="5.7109375" style="89" customWidth="1"/>
    <col min="4866" max="4866" width="48.5703125" style="89" customWidth="1"/>
    <col min="4867" max="4867" width="27.7109375" style="89" customWidth="1"/>
    <col min="4868" max="4868" width="23.5703125" style="89" customWidth="1"/>
    <col min="4869" max="4869" width="9.7109375" style="89" customWidth="1"/>
    <col min="4870" max="4870" width="13.140625" style="89" customWidth="1"/>
    <col min="4871" max="4871" width="12.7109375" style="89" customWidth="1"/>
    <col min="4872" max="4872" width="9.85546875" style="89" customWidth="1"/>
    <col min="4873" max="4873" width="13.28515625" style="89" customWidth="1"/>
    <col min="4874" max="4874" width="12.5703125" style="89" customWidth="1"/>
    <col min="4875" max="4875" width="9.140625" style="89" customWidth="1"/>
    <col min="4876" max="4876" width="14.140625" style="89" customWidth="1"/>
    <col min="4877" max="4877" width="12.5703125" style="89" customWidth="1"/>
    <col min="4878" max="4878" width="10.42578125" style="89" customWidth="1"/>
    <col min="4879" max="4879" width="13.5703125" style="89" customWidth="1"/>
    <col min="4880" max="4880" width="13" style="89" customWidth="1"/>
    <col min="4881" max="4881" width="17.5703125" style="89" customWidth="1"/>
    <col min="4882" max="4883" width="30.42578125" style="89" customWidth="1"/>
    <col min="4884" max="5120" width="11.42578125" style="89"/>
    <col min="5121" max="5121" width="5.7109375" style="89" customWidth="1"/>
    <col min="5122" max="5122" width="48.5703125" style="89" customWidth="1"/>
    <col min="5123" max="5123" width="27.7109375" style="89" customWidth="1"/>
    <col min="5124" max="5124" width="23.5703125" style="89" customWidth="1"/>
    <col min="5125" max="5125" width="9.7109375" style="89" customWidth="1"/>
    <col min="5126" max="5126" width="13.140625" style="89" customWidth="1"/>
    <col min="5127" max="5127" width="12.7109375" style="89" customWidth="1"/>
    <col min="5128" max="5128" width="9.85546875" style="89" customWidth="1"/>
    <col min="5129" max="5129" width="13.28515625" style="89" customWidth="1"/>
    <col min="5130" max="5130" width="12.5703125" style="89" customWidth="1"/>
    <col min="5131" max="5131" width="9.140625" style="89" customWidth="1"/>
    <col min="5132" max="5132" width="14.140625" style="89" customWidth="1"/>
    <col min="5133" max="5133" width="12.5703125" style="89" customWidth="1"/>
    <col min="5134" max="5134" width="10.42578125" style="89" customWidth="1"/>
    <col min="5135" max="5135" width="13.5703125" style="89" customWidth="1"/>
    <col min="5136" max="5136" width="13" style="89" customWidth="1"/>
    <col min="5137" max="5137" width="17.5703125" style="89" customWidth="1"/>
    <col min="5138" max="5139" width="30.42578125" style="89" customWidth="1"/>
    <col min="5140" max="5376" width="11.42578125" style="89"/>
    <col min="5377" max="5377" width="5.7109375" style="89" customWidth="1"/>
    <col min="5378" max="5378" width="48.5703125" style="89" customWidth="1"/>
    <col min="5379" max="5379" width="27.7109375" style="89" customWidth="1"/>
    <col min="5380" max="5380" width="23.5703125" style="89" customWidth="1"/>
    <col min="5381" max="5381" width="9.7109375" style="89" customWidth="1"/>
    <col min="5382" max="5382" width="13.140625" style="89" customWidth="1"/>
    <col min="5383" max="5383" width="12.7109375" style="89" customWidth="1"/>
    <col min="5384" max="5384" width="9.85546875" style="89" customWidth="1"/>
    <col min="5385" max="5385" width="13.28515625" style="89" customWidth="1"/>
    <col min="5386" max="5386" width="12.5703125" style="89" customWidth="1"/>
    <col min="5387" max="5387" width="9.140625" style="89" customWidth="1"/>
    <col min="5388" max="5388" width="14.140625" style="89" customWidth="1"/>
    <col min="5389" max="5389" width="12.5703125" style="89" customWidth="1"/>
    <col min="5390" max="5390" width="10.42578125" style="89" customWidth="1"/>
    <col min="5391" max="5391" width="13.5703125" style="89" customWidth="1"/>
    <col min="5392" max="5392" width="13" style="89" customWidth="1"/>
    <col min="5393" max="5393" width="17.5703125" style="89" customWidth="1"/>
    <col min="5394" max="5395" width="30.42578125" style="89" customWidth="1"/>
    <col min="5396" max="5632" width="11.42578125" style="89"/>
    <col min="5633" max="5633" width="5.7109375" style="89" customWidth="1"/>
    <col min="5634" max="5634" width="48.5703125" style="89" customWidth="1"/>
    <col min="5635" max="5635" width="27.7109375" style="89" customWidth="1"/>
    <col min="5636" max="5636" width="23.5703125" style="89" customWidth="1"/>
    <col min="5637" max="5637" width="9.7109375" style="89" customWidth="1"/>
    <col min="5638" max="5638" width="13.140625" style="89" customWidth="1"/>
    <col min="5639" max="5639" width="12.7109375" style="89" customWidth="1"/>
    <col min="5640" max="5640" width="9.85546875" style="89" customWidth="1"/>
    <col min="5641" max="5641" width="13.28515625" style="89" customWidth="1"/>
    <col min="5642" max="5642" width="12.5703125" style="89" customWidth="1"/>
    <col min="5643" max="5643" width="9.140625" style="89" customWidth="1"/>
    <col min="5644" max="5644" width="14.140625" style="89" customWidth="1"/>
    <col min="5645" max="5645" width="12.5703125" style="89" customWidth="1"/>
    <col min="5646" max="5646" width="10.42578125" style="89" customWidth="1"/>
    <col min="5647" max="5647" width="13.5703125" style="89" customWidth="1"/>
    <col min="5648" max="5648" width="13" style="89" customWidth="1"/>
    <col min="5649" max="5649" width="17.5703125" style="89" customWidth="1"/>
    <col min="5650" max="5651" width="30.42578125" style="89" customWidth="1"/>
    <col min="5652" max="5888" width="11.42578125" style="89"/>
    <col min="5889" max="5889" width="5.7109375" style="89" customWidth="1"/>
    <col min="5890" max="5890" width="48.5703125" style="89" customWidth="1"/>
    <col min="5891" max="5891" width="27.7109375" style="89" customWidth="1"/>
    <col min="5892" max="5892" width="23.5703125" style="89" customWidth="1"/>
    <col min="5893" max="5893" width="9.7109375" style="89" customWidth="1"/>
    <col min="5894" max="5894" width="13.140625" style="89" customWidth="1"/>
    <col min="5895" max="5895" width="12.7109375" style="89" customWidth="1"/>
    <col min="5896" max="5896" width="9.85546875" style="89" customWidth="1"/>
    <col min="5897" max="5897" width="13.28515625" style="89" customWidth="1"/>
    <col min="5898" max="5898" width="12.5703125" style="89" customWidth="1"/>
    <col min="5899" max="5899" width="9.140625" style="89" customWidth="1"/>
    <col min="5900" max="5900" width="14.140625" style="89" customWidth="1"/>
    <col min="5901" max="5901" width="12.5703125" style="89" customWidth="1"/>
    <col min="5902" max="5902" width="10.42578125" style="89" customWidth="1"/>
    <col min="5903" max="5903" width="13.5703125" style="89" customWidth="1"/>
    <col min="5904" max="5904" width="13" style="89" customWidth="1"/>
    <col min="5905" max="5905" width="17.5703125" style="89" customWidth="1"/>
    <col min="5906" max="5907" width="30.42578125" style="89" customWidth="1"/>
    <col min="5908" max="6144" width="11.42578125" style="89"/>
    <col min="6145" max="6145" width="5.7109375" style="89" customWidth="1"/>
    <col min="6146" max="6146" width="48.5703125" style="89" customWidth="1"/>
    <col min="6147" max="6147" width="27.7109375" style="89" customWidth="1"/>
    <col min="6148" max="6148" width="23.5703125" style="89" customWidth="1"/>
    <col min="6149" max="6149" width="9.7109375" style="89" customWidth="1"/>
    <col min="6150" max="6150" width="13.140625" style="89" customWidth="1"/>
    <col min="6151" max="6151" width="12.7109375" style="89" customWidth="1"/>
    <col min="6152" max="6152" width="9.85546875" style="89" customWidth="1"/>
    <col min="6153" max="6153" width="13.28515625" style="89" customWidth="1"/>
    <col min="6154" max="6154" width="12.5703125" style="89" customWidth="1"/>
    <col min="6155" max="6155" width="9.140625" style="89" customWidth="1"/>
    <col min="6156" max="6156" width="14.140625" style="89" customWidth="1"/>
    <col min="6157" max="6157" width="12.5703125" style="89" customWidth="1"/>
    <col min="6158" max="6158" width="10.42578125" style="89" customWidth="1"/>
    <col min="6159" max="6159" width="13.5703125" style="89" customWidth="1"/>
    <col min="6160" max="6160" width="13" style="89" customWidth="1"/>
    <col min="6161" max="6161" width="17.5703125" style="89" customWidth="1"/>
    <col min="6162" max="6163" width="30.42578125" style="89" customWidth="1"/>
    <col min="6164" max="6400" width="11.42578125" style="89"/>
    <col min="6401" max="6401" width="5.7109375" style="89" customWidth="1"/>
    <col min="6402" max="6402" width="48.5703125" style="89" customWidth="1"/>
    <col min="6403" max="6403" width="27.7109375" style="89" customWidth="1"/>
    <col min="6404" max="6404" width="23.5703125" style="89" customWidth="1"/>
    <col min="6405" max="6405" width="9.7109375" style="89" customWidth="1"/>
    <col min="6406" max="6406" width="13.140625" style="89" customWidth="1"/>
    <col min="6407" max="6407" width="12.7109375" style="89" customWidth="1"/>
    <col min="6408" max="6408" width="9.85546875" style="89" customWidth="1"/>
    <col min="6409" max="6409" width="13.28515625" style="89" customWidth="1"/>
    <col min="6410" max="6410" width="12.5703125" style="89" customWidth="1"/>
    <col min="6411" max="6411" width="9.140625" style="89" customWidth="1"/>
    <col min="6412" max="6412" width="14.140625" style="89" customWidth="1"/>
    <col min="6413" max="6413" width="12.5703125" style="89" customWidth="1"/>
    <col min="6414" max="6414" width="10.42578125" style="89" customWidth="1"/>
    <col min="6415" max="6415" width="13.5703125" style="89" customWidth="1"/>
    <col min="6416" max="6416" width="13" style="89" customWidth="1"/>
    <col min="6417" max="6417" width="17.5703125" style="89" customWidth="1"/>
    <col min="6418" max="6419" width="30.42578125" style="89" customWidth="1"/>
    <col min="6420" max="6656" width="11.42578125" style="89"/>
    <col min="6657" max="6657" width="5.7109375" style="89" customWidth="1"/>
    <col min="6658" max="6658" width="48.5703125" style="89" customWidth="1"/>
    <col min="6659" max="6659" width="27.7109375" style="89" customWidth="1"/>
    <col min="6660" max="6660" width="23.5703125" style="89" customWidth="1"/>
    <col min="6661" max="6661" width="9.7109375" style="89" customWidth="1"/>
    <col min="6662" max="6662" width="13.140625" style="89" customWidth="1"/>
    <col min="6663" max="6663" width="12.7109375" style="89" customWidth="1"/>
    <col min="6664" max="6664" width="9.85546875" style="89" customWidth="1"/>
    <col min="6665" max="6665" width="13.28515625" style="89" customWidth="1"/>
    <col min="6666" max="6666" width="12.5703125" style="89" customWidth="1"/>
    <col min="6667" max="6667" width="9.140625" style="89" customWidth="1"/>
    <col min="6668" max="6668" width="14.140625" style="89" customWidth="1"/>
    <col min="6669" max="6669" width="12.5703125" style="89" customWidth="1"/>
    <col min="6670" max="6670" width="10.42578125" style="89" customWidth="1"/>
    <col min="6671" max="6671" width="13.5703125" style="89" customWidth="1"/>
    <col min="6672" max="6672" width="13" style="89" customWidth="1"/>
    <col min="6673" max="6673" width="17.5703125" style="89" customWidth="1"/>
    <col min="6674" max="6675" width="30.42578125" style="89" customWidth="1"/>
    <col min="6676" max="6912" width="11.42578125" style="89"/>
    <col min="6913" max="6913" width="5.7109375" style="89" customWidth="1"/>
    <col min="6914" max="6914" width="48.5703125" style="89" customWidth="1"/>
    <col min="6915" max="6915" width="27.7109375" style="89" customWidth="1"/>
    <col min="6916" max="6916" width="23.5703125" style="89" customWidth="1"/>
    <col min="6917" max="6917" width="9.7109375" style="89" customWidth="1"/>
    <col min="6918" max="6918" width="13.140625" style="89" customWidth="1"/>
    <col min="6919" max="6919" width="12.7109375" style="89" customWidth="1"/>
    <col min="6920" max="6920" width="9.85546875" style="89" customWidth="1"/>
    <col min="6921" max="6921" width="13.28515625" style="89" customWidth="1"/>
    <col min="6922" max="6922" width="12.5703125" style="89" customWidth="1"/>
    <col min="6923" max="6923" width="9.140625" style="89" customWidth="1"/>
    <col min="6924" max="6924" width="14.140625" style="89" customWidth="1"/>
    <col min="6925" max="6925" width="12.5703125" style="89" customWidth="1"/>
    <col min="6926" max="6926" width="10.42578125" style="89" customWidth="1"/>
    <col min="6927" max="6927" width="13.5703125" style="89" customWidth="1"/>
    <col min="6928" max="6928" width="13" style="89" customWidth="1"/>
    <col min="6929" max="6929" width="17.5703125" style="89" customWidth="1"/>
    <col min="6930" max="6931" width="30.42578125" style="89" customWidth="1"/>
    <col min="6932" max="7168" width="11.42578125" style="89"/>
    <col min="7169" max="7169" width="5.7109375" style="89" customWidth="1"/>
    <col min="7170" max="7170" width="48.5703125" style="89" customWidth="1"/>
    <col min="7171" max="7171" width="27.7109375" style="89" customWidth="1"/>
    <col min="7172" max="7172" width="23.5703125" style="89" customWidth="1"/>
    <col min="7173" max="7173" width="9.7109375" style="89" customWidth="1"/>
    <col min="7174" max="7174" width="13.140625" style="89" customWidth="1"/>
    <col min="7175" max="7175" width="12.7109375" style="89" customWidth="1"/>
    <col min="7176" max="7176" width="9.85546875" style="89" customWidth="1"/>
    <col min="7177" max="7177" width="13.28515625" style="89" customWidth="1"/>
    <col min="7178" max="7178" width="12.5703125" style="89" customWidth="1"/>
    <col min="7179" max="7179" width="9.140625" style="89" customWidth="1"/>
    <col min="7180" max="7180" width="14.140625" style="89" customWidth="1"/>
    <col min="7181" max="7181" width="12.5703125" style="89" customWidth="1"/>
    <col min="7182" max="7182" width="10.42578125" style="89" customWidth="1"/>
    <col min="7183" max="7183" width="13.5703125" style="89" customWidth="1"/>
    <col min="7184" max="7184" width="13" style="89" customWidth="1"/>
    <col min="7185" max="7185" width="17.5703125" style="89" customWidth="1"/>
    <col min="7186" max="7187" width="30.42578125" style="89" customWidth="1"/>
    <col min="7188" max="7424" width="11.42578125" style="89"/>
    <col min="7425" max="7425" width="5.7109375" style="89" customWidth="1"/>
    <col min="7426" max="7426" width="48.5703125" style="89" customWidth="1"/>
    <col min="7427" max="7427" width="27.7109375" style="89" customWidth="1"/>
    <col min="7428" max="7428" width="23.5703125" style="89" customWidth="1"/>
    <col min="7429" max="7429" width="9.7109375" style="89" customWidth="1"/>
    <col min="7430" max="7430" width="13.140625" style="89" customWidth="1"/>
    <col min="7431" max="7431" width="12.7109375" style="89" customWidth="1"/>
    <col min="7432" max="7432" width="9.85546875" style="89" customWidth="1"/>
    <col min="7433" max="7433" width="13.28515625" style="89" customWidth="1"/>
    <col min="7434" max="7434" width="12.5703125" style="89" customWidth="1"/>
    <col min="7435" max="7435" width="9.140625" style="89" customWidth="1"/>
    <col min="7436" max="7436" width="14.140625" style="89" customWidth="1"/>
    <col min="7437" max="7437" width="12.5703125" style="89" customWidth="1"/>
    <col min="7438" max="7438" width="10.42578125" style="89" customWidth="1"/>
    <col min="7439" max="7439" width="13.5703125" style="89" customWidth="1"/>
    <col min="7440" max="7440" width="13" style="89" customWidth="1"/>
    <col min="7441" max="7441" width="17.5703125" style="89" customWidth="1"/>
    <col min="7442" max="7443" width="30.42578125" style="89" customWidth="1"/>
    <col min="7444" max="7680" width="11.42578125" style="89"/>
    <col min="7681" max="7681" width="5.7109375" style="89" customWidth="1"/>
    <col min="7682" max="7682" width="48.5703125" style="89" customWidth="1"/>
    <col min="7683" max="7683" width="27.7109375" style="89" customWidth="1"/>
    <col min="7684" max="7684" width="23.5703125" style="89" customWidth="1"/>
    <col min="7685" max="7685" width="9.7109375" style="89" customWidth="1"/>
    <col min="7686" max="7686" width="13.140625" style="89" customWidth="1"/>
    <col min="7687" max="7687" width="12.7109375" style="89" customWidth="1"/>
    <col min="7688" max="7688" width="9.85546875" style="89" customWidth="1"/>
    <col min="7689" max="7689" width="13.28515625" style="89" customWidth="1"/>
    <col min="7690" max="7690" width="12.5703125" style="89" customWidth="1"/>
    <col min="7691" max="7691" width="9.140625" style="89" customWidth="1"/>
    <col min="7692" max="7692" width="14.140625" style="89" customWidth="1"/>
    <col min="7693" max="7693" width="12.5703125" style="89" customWidth="1"/>
    <col min="7694" max="7694" width="10.42578125" style="89" customWidth="1"/>
    <col min="7695" max="7695" width="13.5703125" style="89" customWidth="1"/>
    <col min="7696" max="7696" width="13" style="89" customWidth="1"/>
    <col min="7697" max="7697" width="17.5703125" style="89" customWidth="1"/>
    <col min="7698" max="7699" width="30.42578125" style="89" customWidth="1"/>
    <col min="7700" max="7936" width="11.42578125" style="89"/>
    <col min="7937" max="7937" width="5.7109375" style="89" customWidth="1"/>
    <col min="7938" max="7938" width="48.5703125" style="89" customWidth="1"/>
    <col min="7939" max="7939" width="27.7109375" style="89" customWidth="1"/>
    <col min="7940" max="7940" width="23.5703125" style="89" customWidth="1"/>
    <col min="7941" max="7941" width="9.7109375" style="89" customWidth="1"/>
    <col min="7942" max="7942" width="13.140625" style="89" customWidth="1"/>
    <col min="7943" max="7943" width="12.7109375" style="89" customWidth="1"/>
    <col min="7944" max="7944" width="9.85546875" style="89" customWidth="1"/>
    <col min="7945" max="7945" width="13.28515625" style="89" customWidth="1"/>
    <col min="7946" max="7946" width="12.5703125" style="89" customWidth="1"/>
    <col min="7947" max="7947" width="9.140625" style="89" customWidth="1"/>
    <col min="7948" max="7948" width="14.140625" style="89" customWidth="1"/>
    <col min="7949" max="7949" width="12.5703125" style="89" customWidth="1"/>
    <col min="7950" max="7950" width="10.42578125" style="89" customWidth="1"/>
    <col min="7951" max="7951" width="13.5703125" style="89" customWidth="1"/>
    <col min="7952" max="7952" width="13" style="89" customWidth="1"/>
    <col min="7953" max="7953" width="17.5703125" style="89" customWidth="1"/>
    <col min="7954" max="7955" width="30.42578125" style="89" customWidth="1"/>
    <col min="7956" max="8192" width="11.42578125" style="89"/>
    <col min="8193" max="8193" width="5.7109375" style="89" customWidth="1"/>
    <col min="8194" max="8194" width="48.5703125" style="89" customWidth="1"/>
    <col min="8195" max="8195" width="27.7109375" style="89" customWidth="1"/>
    <col min="8196" max="8196" width="23.5703125" style="89" customWidth="1"/>
    <col min="8197" max="8197" width="9.7109375" style="89" customWidth="1"/>
    <col min="8198" max="8198" width="13.140625" style="89" customWidth="1"/>
    <col min="8199" max="8199" width="12.7109375" style="89" customWidth="1"/>
    <col min="8200" max="8200" width="9.85546875" style="89" customWidth="1"/>
    <col min="8201" max="8201" width="13.28515625" style="89" customWidth="1"/>
    <col min="8202" max="8202" width="12.5703125" style="89" customWidth="1"/>
    <col min="8203" max="8203" width="9.140625" style="89" customWidth="1"/>
    <col min="8204" max="8204" width="14.140625" style="89" customWidth="1"/>
    <col min="8205" max="8205" width="12.5703125" style="89" customWidth="1"/>
    <col min="8206" max="8206" width="10.42578125" style="89" customWidth="1"/>
    <col min="8207" max="8207" width="13.5703125" style="89" customWidth="1"/>
    <col min="8208" max="8208" width="13" style="89" customWidth="1"/>
    <col min="8209" max="8209" width="17.5703125" style="89" customWidth="1"/>
    <col min="8210" max="8211" width="30.42578125" style="89" customWidth="1"/>
    <col min="8212" max="8448" width="11.42578125" style="89"/>
    <col min="8449" max="8449" width="5.7109375" style="89" customWidth="1"/>
    <col min="8450" max="8450" width="48.5703125" style="89" customWidth="1"/>
    <col min="8451" max="8451" width="27.7109375" style="89" customWidth="1"/>
    <col min="8452" max="8452" width="23.5703125" style="89" customWidth="1"/>
    <col min="8453" max="8453" width="9.7109375" style="89" customWidth="1"/>
    <col min="8454" max="8454" width="13.140625" style="89" customWidth="1"/>
    <col min="8455" max="8455" width="12.7109375" style="89" customWidth="1"/>
    <col min="8456" max="8456" width="9.85546875" style="89" customWidth="1"/>
    <col min="8457" max="8457" width="13.28515625" style="89" customWidth="1"/>
    <col min="8458" max="8458" width="12.5703125" style="89" customWidth="1"/>
    <col min="8459" max="8459" width="9.140625" style="89" customWidth="1"/>
    <col min="8460" max="8460" width="14.140625" style="89" customWidth="1"/>
    <col min="8461" max="8461" width="12.5703125" style="89" customWidth="1"/>
    <col min="8462" max="8462" width="10.42578125" style="89" customWidth="1"/>
    <col min="8463" max="8463" width="13.5703125" style="89" customWidth="1"/>
    <col min="8464" max="8464" width="13" style="89" customWidth="1"/>
    <col min="8465" max="8465" width="17.5703125" style="89" customWidth="1"/>
    <col min="8466" max="8467" width="30.42578125" style="89" customWidth="1"/>
    <col min="8468" max="8704" width="11.42578125" style="89"/>
    <col min="8705" max="8705" width="5.7109375" style="89" customWidth="1"/>
    <col min="8706" max="8706" width="48.5703125" style="89" customWidth="1"/>
    <col min="8707" max="8707" width="27.7109375" style="89" customWidth="1"/>
    <col min="8708" max="8708" width="23.5703125" style="89" customWidth="1"/>
    <col min="8709" max="8709" width="9.7109375" style="89" customWidth="1"/>
    <col min="8710" max="8710" width="13.140625" style="89" customWidth="1"/>
    <col min="8711" max="8711" width="12.7109375" style="89" customWidth="1"/>
    <col min="8712" max="8712" width="9.85546875" style="89" customWidth="1"/>
    <col min="8713" max="8713" width="13.28515625" style="89" customWidth="1"/>
    <col min="8714" max="8714" width="12.5703125" style="89" customWidth="1"/>
    <col min="8715" max="8715" width="9.140625" style="89" customWidth="1"/>
    <col min="8716" max="8716" width="14.140625" style="89" customWidth="1"/>
    <col min="8717" max="8717" width="12.5703125" style="89" customWidth="1"/>
    <col min="8718" max="8718" width="10.42578125" style="89" customWidth="1"/>
    <col min="8719" max="8719" width="13.5703125" style="89" customWidth="1"/>
    <col min="8720" max="8720" width="13" style="89" customWidth="1"/>
    <col min="8721" max="8721" width="17.5703125" style="89" customWidth="1"/>
    <col min="8722" max="8723" width="30.42578125" style="89" customWidth="1"/>
    <col min="8724" max="8960" width="11.42578125" style="89"/>
    <col min="8961" max="8961" width="5.7109375" style="89" customWidth="1"/>
    <col min="8962" max="8962" width="48.5703125" style="89" customWidth="1"/>
    <col min="8963" max="8963" width="27.7109375" style="89" customWidth="1"/>
    <col min="8964" max="8964" width="23.5703125" style="89" customWidth="1"/>
    <col min="8965" max="8965" width="9.7109375" style="89" customWidth="1"/>
    <col min="8966" max="8966" width="13.140625" style="89" customWidth="1"/>
    <col min="8967" max="8967" width="12.7109375" style="89" customWidth="1"/>
    <col min="8968" max="8968" width="9.85546875" style="89" customWidth="1"/>
    <col min="8969" max="8969" width="13.28515625" style="89" customWidth="1"/>
    <col min="8970" max="8970" width="12.5703125" style="89" customWidth="1"/>
    <col min="8971" max="8971" width="9.140625" style="89" customWidth="1"/>
    <col min="8972" max="8972" width="14.140625" style="89" customWidth="1"/>
    <col min="8973" max="8973" width="12.5703125" style="89" customWidth="1"/>
    <col min="8974" max="8974" width="10.42578125" style="89" customWidth="1"/>
    <col min="8975" max="8975" width="13.5703125" style="89" customWidth="1"/>
    <col min="8976" max="8976" width="13" style="89" customWidth="1"/>
    <col min="8977" max="8977" width="17.5703125" style="89" customWidth="1"/>
    <col min="8978" max="8979" width="30.42578125" style="89" customWidth="1"/>
    <col min="8980" max="9216" width="11.42578125" style="89"/>
    <col min="9217" max="9217" width="5.7109375" style="89" customWidth="1"/>
    <col min="9218" max="9218" width="48.5703125" style="89" customWidth="1"/>
    <col min="9219" max="9219" width="27.7109375" style="89" customWidth="1"/>
    <col min="9220" max="9220" width="23.5703125" style="89" customWidth="1"/>
    <col min="9221" max="9221" width="9.7109375" style="89" customWidth="1"/>
    <col min="9222" max="9222" width="13.140625" style="89" customWidth="1"/>
    <col min="9223" max="9223" width="12.7109375" style="89" customWidth="1"/>
    <col min="9224" max="9224" width="9.85546875" style="89" customWidth="1"/>
    <col min="9225" max="9225" width="13.28515625" style="89" customWidth="1"/>
    <col min="9226" max="9226" width="12.5703125" style="89" customWidth="1"/>
    <col min="9227" max="9227" width="9.140625" style="89" customWidth="1"/>
    <col min="9228" max="9228" width="14.140625" style="89" customWidth="1"/>
    <col min="9229" max="9229" width="12.5703125" style="89" customWidth="1"/>
    <col min="9230" max="9230" width="10.42578125" style="89" customWidth="1"/>
    <col min="9231" max="9231" width="13.5703125" style="89" customWidth="1"/>
    <col min="9232" max="9232" width="13" style="89" customWidth="1"/>
    <col min="9233" max="9233" width="17.5703125" style="89" customWidth="1"/>
    <col min="9234" max="9235" width="30.42578125" style="89" customWidth="1"/>
    <col min="9236" max="9472" width="11.42578125" style="89"/>
    <col min="9473" max="9473" width="5.7109375" style="89" customWidth="1"/>
    <col min="9474" max="9474" width="48.5703125" style="89" customWidth="1"/>
    <col min="9475" max="9475" width="27.7109375" style="89" customWidth="1"/>
    <col min="9476" max="9476" width="23.5703125" style="89" customWidth="1"/>
    <col min="9477" max="9477" width="9.7109375" style="89" customWidth="1"/>
    <col min="9478" max="9478" width="13.140625" style="89" customWidth="1"/>
    <col min="9479" max="9479" width="12.7109375" style="89" customWidth="1"/>
    <col min="9480" max="9480" width="9.85546875" style="89" customWidth="1"/>
    <col min="9481" max="9481" width="13.28515625" style="89" customWidth="1"/>
    <col min="9482" max="9482" width="12.5703125" style="89" customWidth="1"/>
    <col min="9483" max="9483" width="9.140625" style="89" customWidth="1"/>
    <col min="9484" max="9484" width="14.140625" style="89" customWidth="1"/>
    <col min="9485" max="9485" width="12.5703125" style="89" customWidth="1"/>
    <col min="9486" max="9486" width="10.42578125" style="89" customWidth="1"/>
    <col min="9487" max="9487" width="13.5703125" style="89" customWidth="1"/>
    <col min="9488" max="9488" width="13" style="89" customWidth="1"/>
    <col min="9489" max="9489" width="17.5703125" style="89" customWidth="1"/>
    <col min="9490" max="9491" width="30.42578125" style="89" customWidth="1"/>
    <col min="9492" max="9728" width="11.42578125" style="89"/>
    <col min="9729" max="9729" width="5.7109375" style="89" customWidth="1"/>
    <col min="9730" max="9730" width="48.5703125" style="89" customWidth="1"/>
    <col min="9731" max="9731" width="27.7109375" style="89" customWidth="1"/>
    <col min="9732" max="9732" width="23.5703125" style="89" customWidth="1"/>
    <col min="9733" max="9733" width="9.7109375" style="89" customWidth="1"/>
    <col min="9734" max="9734" width="13.140625" style="89" customWidth="1"/>
    <col min="9735" max="9735" width="12.7109375" style="89" customWidth="1"/>
    <col min="9736" max="9736" width="9.85546875" style="89" customWidth="1"/>
    <col min="9737" max="9737" width="13.28515625" style="89" customWidth="1"/>
    <col min="9738" max="9738" width="12.5703125" style="89" customWidth="1"/>
    <col min="9739" max="9739" width="9.140625" style="89" customWidth="1"/>
    <col min="9740" max="9740" width="14.140625" style="89" customWidth="1"/>
    <col min="9741" max="9741" width="12.5703125" style="89" customWidth="1"/>
    <col min="9742" max="9742" width="10.42578125" style="89" customWidth="1"/>
    <col min="9743" max="9743" width="13.5703125" style="89" customWidth="1"/>
    <col min="9744" max="9744" width="13" style="89" customWidth="1"/>
    <col min="9745" max="9745" width="17.5703125" style="89" customWidth="1"/>
    <col min="9746" max="9747" width="30.42578125" style="89" customWidth="1"/>
    <col min="9748" max="9984" width="11.42578125" style="89"/>
    <col min="9985" max="9985" width="5.7109375" style="89" customWidth="1"/>
    <col min="9986" max="9986" width="48.5703125" style="89" customWidth="1"/>
    <col min="9987" max="9987" width="27.7109375" style="89" customWidth="1"/>
    <col min="9988" max="9988" width="23.5703125" style="89" customWidth="1"/>
    <col min="9989" max="9989" width="9.7109375" style="89" customWidth="1"/>
    <col min="9990" max="9990" width="13.140625" style="89" customWidth="1"/>
    <col min="9991" max="9991" width="12.7109375" style="89" customWidth="1"/>
    <col min="9992" max="9992" width="9.85546875" style="89" customWidth="1"/>
    <col min="9993" max="9993" width="13.28515625" style="89" customWidth="1"/>
    <col min="9994" max="9994" width="12.5703125" style="89" customWidth="1"/>
    <col min="9995" max="9995" width="9.140625" style="89" customWidth="1"/>
    <col min="9996" max="9996" width="14.140625" style="89" customWidth="1"/>
    <col min="9997" max="9997" width="12.5703125" style="89" customWidth="1"/>
    <col min="9998" max="9998" width="10.42578125" style="89" customWidth="1"/>
    <col min="9999" max="9999" width="13.5703125" style="89" customWidth="1"/>
    <col min="10000" max="10000" width="13" style="89" customWidth="1"/>
    <col min="10001" max="10001" width="17.5703125" style="89" customWidth="1"/>
    <col min="10002" max="10003" width="30.42578125" style="89" customWidth="1"/>
    <col min="10004" max="10240" width="11.42578125" style="89"/>
    <col min="10241" max="10241" width="5.7109375" style="89" customWidth="1"/>
    <col min="10242" max="10242" width="48.5703125" style="89" customWidth="1"/>
    <col min="10243" max="10243" width="27.7109375" style="89" customWidth="1"/>
    <col min="10244" max="10244" width="23.5703125" style="89" customWidth="1"/>
    <col min="10245" max="10245" width="9.7109375" style="89" customWidth="1"/>
    <col min="10246" max="10246" width="13.140625" style="89" customWidth="1"/>
    <col min="10247" max="10247" width="12.7109375" style="89" customWidth="1"/>
    <col min="10248" max="10248" width="9.85546875" style="89" customWidth="1"/>
    <col min="10249" max="10249" width="13.28515625" style="89" customWidth="1"/>
    <col min="10250" max="10250" width="12.5703125" style="89" customWidth="1"/>
    <col min="10251" max="10251" width="9.140625" style="89" customWidth="1"/>
    <col min="10252" max="10252" width="14.140625" style="89" customWidth="1"/>
    <col min="10253" max="10253" width="12.5703125" style="89" customWidth="1"/>
    <col min="10254" max="10254" width="10.42578125" style="89" customWidth="1"/>
    <col min="10255" max="10255" width="13.5703125" style="89" customWidth="1"/>
    <col min="10256" max="10256" width="13" style="89" customWidth="1"/>
    <col min="10257" max="10257" width="17.5703125" style="89" customWidth="1"/>
    <col min="10258" max="10259" width="30.42578125" style="89" customWidth="1"/>
    <col min="10260" max="10496" width="11.42578125" style="89"/>
    <col min="10497" max="10497" width="5.7109375" style="89" customWidth="1"/>
    <col min="10498" max="10498" width="48.5703125" style="89" customWidth="1"/>
    <col min="10499" max="10499" width="27.7109375" style="89" customWidth="1"/>
    <col min="10500" max="10500" width="23.5703125" style="89" customWidth="1"/>
    <col min="10501" max="10501" width="9.7109375" style="89" customWidth="1"/>
    <col min="10502" max="10502" width="13.140625" style="89" customWidth="1"/>
    <col min="10503" max="10503" width="12.7109375" style="89" customWidth="1"/>
    <col min="10504" max="10504" width="9.85546875" style="89" customWidth="1"/>
    <col min="10505" max="10505" width="13.28515625" style="89" customWidth="1"/>
    <col min="10506" max="10506" width="12.5703125" style="89" customWidth="1"/>
    <col min="10507" max="10507" width="9.140625" style="89" customWidth="1"/>
    <col min="10508" max="10508" width="14.140625" style="89" customWidth="1"/>
    <col min="10509" max="10509" width="12.5703125" style="89" customWidth="1"/>
    <col min="10510" max="10510" width="10.42578125" style="89" customWidth="1"/>
    <col min="10511" max="10511" width="13.5703125" style="89" customWidth="1"/>
    <col min="10512" max="10512" width="13" style="89" customWidth="1"/>
    <col min="10513" max="10513" width="17.5703125" style="89" customWidth="1"/>
    <col min="10514" max="10515" width="30.42578125" style="89" customWidth="1"/>
    <col min="10516" max="10752" width="11.42578125" style="89"/>
    <col min="10753" max="10753" width="5.7109375" style="89" customWidth="1"/>
    <col min="10754" max="10754" width="48.5703125" style="89" customWidth="1"/>
    <col min="10755" max="10755" width="27.7109375" style="89" customWidth="1"/>
    <col min="10756" max="10756" width="23.5703125" style="89" customWidth="1"/>
    <col min="10757" max="10757" width="9.7109375" style="89" customWidth="1"/>
    <col min="10758" max="10758" width="13.140625" style="89" customWidth="1"/>
    <col min="10759" max="10759" width="12.7109375" style="89" customWidth="1"/>
    <col min="10760" max="10760" width="9.85546875" style="89" customWidth="1"/>
    <col min="10761" max="10761" width="13.28515625" style="89" customWidth="1"/>
    <col min="10762" max="10762" width="12.5703125" style="89" customWidth="1"/>
    <col min="10763" max="10763" width="9.140625" style="89" customWidth="1"/>
    <col min="10764" max="10764" width="14.140625" style="89" customWidth="1"/>
    <col min="10765" max="10765" width="12.5703125" style="89" customWidth="1"/>
    <col min="10766" max="10766" width="10.42578125" style="89" customWidth="1"/>
    <col min="10767" max="10767" width="13.5703125" style="89" customWidth="1"/>
    <col min="10768" max="10768" width="13" style="89" customWidth="1"/>
    <col min="10769" max="10769" width="17.5703125" style="89" customWidth="1"/>
    <col min="10770" max="10771" width="30.42578125" style="89" customWidth="1"/>
    <col min="10772" max="11008" width="11.42578125" style="89"/>
    <col min="11009" max="11009" width="5.7109375" style="89" customWidth="1"/>
    <col min="11010" max="11010" width="48.5703125" style="89" customWidth="1"/>
    <col min="11011" max="11011" width="27.7109375" style="89" customWidth="1"/>
    <col min="11012" max="11012" width="23.5703125" style="89" customWidth="1"/>
    <col min="11013" max="11013" width="9.7109375" style="89" customWidth="1"/>
    <col min="11014" max="11014" width="13.140625" style="89" customWidth="1"/>
    <col min="11015" max="11015" width="12.7109375" style="89" customWidth="1"/>
    <col min="11016" max="11016" width="9.85546875" style="89" customWidth="1"/>
    <col min="11017" max="11017" width="13.28515625" style="89" customWidth="1"/>
    <col min="11018" max="11018" width="12.5703125" style="89" customWidth="1"/>
    <col min="11019" max="11019" width="9.140625" style="89" customWidth="1"/>
    <col min="11020" max="11020" width="14.140625" style="89" customWidth="1"/>
    <col min="11021" max="11021" width="12.5703125" style="89" customWidth="1"/>
    <col min="11022" max="11022" width="10.42578125" style="89" customWidth="1"/>
    <col min="11023" max="11023" width="13.5703125" style="89" customWidth="1"/>
    <col min="11024" max="11024" width="13" style="89" customWidth="1"/>
    <col min="11025" max="11025" width="17.5703125" style="89" customWidth="1"/>
    <col min="11026" max="11027" width="30.42578125" style="89" customWidth="1"/>
    <col min="11028" max="11264" width="11.42578125" style="89"/>
    <col min="11265" max="11265" width="5.7109375" style="89" customWidth="1"/>
    <col min="11266" max="11266" width="48.5703125" style="89" customWidth="1"/>
    <col min="11267" max="11267" width="27.7109375" style="89" customWidth="1"/>
    <col min="11268" max="11268" width="23.5703125" style="89" customWidth="1"/>
    <col min="11269" max="11269" width="9.7109375" style="89" customWidth="1"/>
    <col min="11270" max="11270" width="13.140625" style="89" customWidth="1"/>
    <col min="11271" max="11271" width="12.7109375" style="89" customWidth="1"/>
    <col min="11272" max="11272" width="9.85546875" style="89" customWidth="1"/>
    <col min="11273" max="11273" width="13.28515625" style="89" customWidth="1"/>
    <col min="11274" max="11274" width="12.5703125" style="89" customWidth="1"/>
    <col min="11275" max="11275" width="9.140625" style="89" customWidth="1"/>
    <col min="11276" max="11276" width="14.140625" style="89" customWidth="1"/>
    <col min="11277" max="11277" width="12.5703125" style="89" customWidth="1"/>
    <col min="11278" max="11278" width="10.42578125" style="89" customWidth="1"/>
    <col min="11279" max="11279" width="13.5703125" style="89" customWidth="1"/>
    <col min="11280" max="11280" width="13" style="89" customWidth="1"/>
    <col min="11281" max="11281" width="17.5703125" style="89" customWidth="1"/>
    <col min="11282" max="11283" width="30.42578125" style="89" customWidth="1"/>
    <col min="11284" max="11520" width="11.42578125" style="89"/>
    <col min="11521" max="11521" width="5.7109375" style="89" customWidth="1"/>
    <col min="11522" max="11522" width="48.5703125" style="89" customWidth="1"/>
    <col min="11523" max="11523" width="27.7109375" style="89" customWidth="1"/>
    <col min="11524" max="11524" width="23.5703125" style="89" customWidth="1"/>
    <col min="11525" max="11525" width="9.7109375" style="89" customWidth="1"/>
    <col min="11526" max="11526" width="13.140625" style="89" customWidth="1"/>
    <col min="11527" max="11527" width="12.7109375" style="89" customWidth="1"/>
    <col min="11528" max="11528" width="9.85546875" style="89" customWidth="1"/>
    <col min="11529" max="11529" width="13.28515625" style="89" customWidth="1"/>
    <col min="11530" max="11530" width="12.5703125" style="89" customWidth="1"/>
    <col min="11531" max="11531" width="9.140625" style="89" customWidth="1"/>
    <col min="11532" max="11532" width="14.140625" style="89" customWidth="1"/>
    <col min="11533" max="11533" width="12.5703125" style="89" customWidth="1"/>
    <col min="11534" max="11534" width="10.42578125" style="89" customWidth="1"/>
    <col min="11535" max="11535" width="13.5703125" style="89" customWidth="1"/>
    <col min="11536" max="11536" width="13" style="89" customWidth="1"/>
    <col min="11537" max="11537" width="17.5703125" style="89" customWidth="1"/>
    <col min="11538" max="11539" width="30.42578125" style="89" customWidth="1"/>
    <col min="11540" max="11776" width="11.42578125" style="89"/>
    <col min="11777" max="11777" width="5.7109375" style="89" customWidth="1"/>
    <col min="11778" max="11778" width="48.5703125" style="89" customWidth="1"/>
    <col min="11779" max="11779" width="27.7109375" style="89" customWidth="1"/>
    <col min="11780" max="11780" width="23.5703125" style="89" customWidth="1"/>
    <col min="11781" max="11781" width="9.7109375" style="89" customWidth="1"/>
    <col min="11782" max="11782" width="13.140625" style="89" customWidth="1"/>
    <col min="11783" max="11783" width="12.7109375" style="89" customWidth="1"/>
    <col min="11784" max="11784" width="9.85546875" style="89" customWidth="1"/>
    <col min="11785" max="11785" width="13.28515625" style="89" customWidth="1"/>
    <col min="11786" max="11786" width="12.5703125" style="89" customWidth="1"/>
    <col min="11787" max="11787" width="9.140625" style="89" customWidth="1"/>
    <col min="11788" max="11788" width="14.140625" style="89" customWidth="1"/>
    <col min="11789" max="11789" width="12.5703125" style="89" customWidth="1"/>
    <col min="11790" max="11790" width="10.42578125" style="89" customWidth="1"/>
    <col min="11791" max="11791" width="13.5703125" style="89" customWidth="1"/>
    <col min="11792" max="11792" width="13" style="89" customWidth="1"/>
    <col min="11793" max="11793" width="17.5703125" style="89" customWidth="1"/>
    <col min="11794" max="11795" width="30.42578125" style="89" customWidth="1"/>
    <col min="11796" max="12032" width="11.42578125" style="89"/>
    <col min="12033" max="12033" width="5.7109375" style="89" customWidth="1"/>
    <col min="12034" max="12034" width="48.5703125" style="89" customWidth="1"/>
    <col min="12035" max="12035" width="27.7109375" style="89" customWidth="1"/>
    <col min="12036" max="12036" width="23.5703125" style="89" customWidth="1"/>
    <col min="12037" max="12037" width="9.7109375" style="89" customWidth="1"/>
    <col min="12038" max="12038" width="13.140625" style="89" customWidth="1"/>
    <col min="12039" max="12039" width="12.7109375" style="89" customWidth="1"/>
    <col min="12040" max="12040" width="9.85546875" style="89" customWidth="1"/>
    <col min="12041" max="12041" width="13.28515625" style="89" customWidth="1"/>
    <col min="12042" max="12042" width="12.5703125" style="89" customWidth="1"/>
    <col min="12043" max="12043" width="9.140625" style="89" customWidth="1"/>
    <col min="12044" max="12044" width="14.140625" style="89" customWidth="1"/>
    <col min="12045" max="12045" width="12.5703125" style="89" customWidth="1"/>
    <col min="12046" max="12046" width="10.42578125" style="89" customWidth="1"/>
    <col min="12047" max="12047" width="13.5703125" style="89" customWidth="1"/>
    <col min="12048" max="12048" width="13" style="89" customWidth="1"/>
    <col min="12049" max="12049" width="17.5703125" style="89" customWidth="1"/>
    <col min="12050" max="12051" width="30.42578125" style="89" customWidth="1"/>
    <col min="12052" max="12288" width="11.42578125" style="89"/>
    <col min="12289" max="12289" width="5.7109375" style="89" customWidth="1"/>
    <col min="12290" max="12290" width="48.5703125" style="89" customWidth="1"/>
    <col min="12291" max="12291" width="27.7109375" style="89" customWidth="1"/>
    <col min="12292" max="12292" width="23.5703125" style="89" customWidth="1"/>
    <col min="12293" max="12293" width="9.7109375" style="89" customWidth="1"/>
    <col min="12294" max="12294" width="13.140625" style="89" customWidth="1"/>
    <col min="12295" max="12295" width="12.7109375" style="89" customWidth="1"/>
    <col min="12296" max="12296" width="9.85546875" style="89" customWidth="1"/>
    <col min="12297" max="12297" width="13.28515625" style="89" customWidth="1"/>
    <col min="12298" max="12298" width="12.5703125" style="89" customWidth="1"/>
    <col min="12299" max="12299" width="9.140625" style="89" customWidth="1"/>
    <col min="12300" max="12300" width="14.140625" style="89" customWidth="1"/>
    <col min="12301" max="12301" width="12.5703125" style="89" customWidth="1"/>
    <col min="12302" max="12302" width="10.42578125" style="89" customWidth="1"/>
    <col min="12303" max="12303" width="13.5703125" style="89" customWidth="1"/>
    <col min="12304" max="12304" width="13" style="89" customWidth="1"/>
    <col min="12305" max="12305" width="17.5703125" style="89" customWidth="1"/>
    <col min="12306" max="12307" width="30.42578125" style="89" customWidth="1"/>
    <col min="12308" max="12544" width="11.42578125" style="89"/>
    <col min="12545" max="12545" width="5.7109375" style="89" customWidth="1"/>
    <col min="12546" max="12546" width="48.5703125" style="89" customWidth="1"/>
    <col min="12547" max="12547" width="27.7109375" style="89" customWidth="1"/>
    <col min="12548" max="12548" width="23.5703125" style="89" customWidth="1"/>
    <col min="12549" max="12549" width="9.7109375" style="89" customWidth="1"/>
    <col min="12550" max="12550" width="13.140625" style="89" customWidth="1"/>
    <col min="12551" max="12551" width="12.7109375" style="89" customWidth="1"/>
    <col min="12552" max="12552" width="9.85546875" style="89" customWidth="1"/>
    <col min="12553" max="12553" width="13.28515625" style="89" customWidth="1"/>
    <col min="12554" max="12554" width="12.5703125" style="89" customWidth="1"/>
    <col min="12555" max="12555" width="9.140625" style="89" customWidth="1"/>
    <col min="12556" max="12556" width="14.140625" style="89" customWidth="1"/>
    <col min="12557" max="12557" width="12.5703125" style="89" customWidth="1"/>
    <col min="12558" max="12558" width="10.42578125" style="89" customWidth="1"/>
    <col min="12559" max="12559" width="13.5703125" style="89" customWidth="1"/>
    <col min="12560" max="12560" width="13" style="89" customWidth="1"/>
    <col min="12561" max="12561" width="17.5703125" style="89" customWidth="1"/>
    <col min="12562" max="12563" width="30.42578125" style="89" customWidth="1"/>
    <col min="12564" max="12800" width="11.42578125" style="89"/>
    <col min="12801" max="12801" width="5.7109375" style="89" customWidth="1"/>
    <col min="12802" max="12802" width="48.5703125" style="89" customWidth="1"/>
    <col min="12803" max="12803" width="27.7109375" style="89" customWidth="1"/>
    <col min="12804" max="12804" width="23.5703125" style="89" customWidth="1"/>
    <col min="12805" max="12805" width="9.7109375" style="89" customWidth="1"/>
    <col min="12806" max="12806" width="13.140625" style="89" customWidth="1"/>
    <col min="12807" max="12807" width="12.7109375" style="89" customWidth="1"/>
    <col min="12808" max="12808" width="9.85546875" style="89" customWidth="1"/>
    <col min="12809" max="12809" width="13.28515625" style="89" customWidth="1"/>
    <col min="12810" max="12810" width="12.5703125" style="89" customWidth="1"/>
    <col min="12811" max="12811" width="9.140625" style="89" customWidth="1"/>
    <col min="12812" max="12812" width="14.140625" style="89" customWidth="1"/>
    <col min="12813" max="12813" width="12.5703125" style="89" customWidth="1"/>
    <col min="12814" max="12814" width="10.42578125" style="89" customWidth="1"/>
    <col min="12815" max="12815" width="13.5703125" style="89" customWidth="1"/>
    <col min="12816" max="12816" width="13" style="89" customWidth="1"/>
    <col min="12817" max="12817" width="17.5703125" style="89" customWidth="1"/>
    <col min="12818" max="12819" width="30.42578125" style="89" customWidth="1"/>
    <col min="12820" max="13056" width="11.42578125" style="89"/>
    <col min="13057" max="13057" width="5.7109375" style="89" customWidth="1"/>
    <col min="13058" max="13058" width="48.5703125" style="89" customWidth="1"/>
    <col min="13059" max="13059" width="27.7109375" style="89" customWidth="1"/>
    <col min="13060" max="13060" width="23.5703125" style="89" customWidth="1"/>
    <col min="13061" max="13061" width="9.7109375" style="89" customWidth="1"/>
    <col min="13062" max="13062" width="13.140625" style="89" customWidth="1"/>
    <col min="13063" max="13063" width="12.7109375" style="89" customWidth="1"/>
    <col min="13064" max="13064" width="9.85546875" style="89" customWidth="1"/>
    <col min="13065" max="13065" width="13.28515625" style="89" customWidth="1"/>
    <col min="13066" max="13066" width="12.5703125" style="89" customWidth="1"/>
    <col min="13067" max="13067" width="9.140625" style="89" customWidth="1"/>
    <col min="13068" max="13068" width="14.140625" style="89" customWidth="1"/>
    <col min="13069" max="13069" width="12.5703125" style="89" customWidth="1"/>
    <col min="13070" max="13070" width="10.42578125" style="89" customWidth="1"/>
    <col min="13071" max="13071" width="13.5703125" style="89" customWidth="1"/>
    <col min="13072" max="13072" width="13" style="89" customWidth="1"/>
    <col min="13073" max="13073" width="17.5703125" style="89" customWidth="1"/>
    <col min="13074" max="13075" width="30.42578125" style="89" customWidth="1"/>
    <col min="13076" max="13312" width="11.42578125" style="89"/>
    <col min="13313" max="13313" width="5.7109375" style="89" customWidth="1"/>
    <col min="13314" max="13314" width="48.5703125" style="89" customWidth="1"/>
    <col min="13315" max="13315" width="27.7109375" style="89" customWidth="1"/>
    <col min="13316" max="13316" width="23.5703125" style="89" customWidth="1"/>
    <col min="13317" max="13317" width="9.7109375" style="89" customWidth="1"/>
    <col min="13318" max="13318" width="13.140625" style="89" customWidth="1"/>
    <col min="13319" max="13319" width="12.7109375" style="89" customWidth="1"/>
    <col min="13320" max="13320" width="9.85546875" style="89" customWidth="1"/>
    <col min="13321" max="13321" width="13.28515625" style="89" customWidth="1"/>
    <col min="13322" max="13322" width="12.5703125" style="89" customWidth="1"/>
    <col min="13323" max="13323" width="9.140625" style="89" customWidth="1"/>
    <col min="13324" max="13324" width="14.140625" style="89" customWidth="1"/>
    <col min="13325" max="13325" width="12.5703125" style="89" customWidth="1"/>
    <col min="13326" max="13326" width="10.42578125" style="89" customWidth="1"/>
    <col min="13327" max="13327" width="13.5703125" style="89" customWidth="1"/>
    <col min="13328" max="13328" width="13" style="89" customWidth="1"/>
    <col min="13329" max="13329" width="17.5703125" style="89" customWidth="1"/>
    <col min="13330" max="13331" width="30.42578125" style="89" customWidth="1"/>
    <col min="13332" max="13568" width="11.42578125" style="89"/>
    <col min="13569" max="13569" width="5.7109375" style="89" customWidth="1"/>
    <col min="13570" max="13570" width="48.5703125" style="89" customWidth="1"/>
    <col min="13571" max="13571" width="27.7109375" style="89" customWidth="1"/>
    <col min="13572" max="13572" width="23.5703125" style="89" customWidth="1"/>
    <col min="13573" max="13573" width="9.7109375" style="89" customWidth="1"/>
    <col min="13574" max="13574" width="13.140625" style="89" customWidth="1"/>
    <col min="13575" max="13575" width="12.7109375" style="89" customWidth="1"/>
    <col min="13576" max="13576" width="9.85546875" style="89" customWidth="1"/>
    <col min="13577" max="13577" width="13.28515625" style="89" customWidth="1"/>
    <col min="13578" max="13578" width="12.5703125" style="89" customWidth="1"/>
    <col min="13579" max="13579" width="9.140625" style="89" customWidth="1"/>
    <col min="13580" max="13580" width="14.140625" style="89" customWidth="1"/>
    <col min="13581" max="13581" width="12.5703125" style="89" customWidth="1"/>
    <col min="13582" max="13582" width="10.42578125" style="89" customWidth="1"/>
    <col min="13583" max="13583" width="13.5703125" style="89" customWidth="1"/>
    <col min="13584" max="13584" width="13" style="89" customWidth="1"/>
    <col min="13585" max="13585" width="17.5703125" style="89" customWidth="1"/>
    <col min="13586" max="13587" width="30.42578125" style="89" customWidth="1"/>
    <col min="13588" max="13824" width="11.42578125" style="89"/>
    <col min="13825" max="13825" width="5.7109375" style="89" customWidth="1"/>
    <col min="13826" max="13826" width="48.5703125" style="89" customWidth="1"/>
    <col min="13827" max="13827" width="27.7109375" style="89" customWidth="1"/>
    <col min="13828" max="13828" width="23.5703125" style="89" customWidth="1"/>
    <col min="13829" max="13829" width="9.7109375" style="89" customWidth="1"/>
    <col min="13830" max="13830" width="13.140625" style="89" customWidth="1"/>
    <col min="13831" max="13831" width="12.7109375" style="89" customWidth="1"/>
    <col min="13832" max="13832" width="9.85546875" style="89" customWidth="1"/>
    <col min="13833" max="13833" width="13.28515625" style="89" customWidth="1"/>
    <col min="13834" max="13834" width="12.5703125" style="89" customWidth="1"/>
    <col min="13835" max="13835" width="9.140625" style="89" customWidth="1"/>
    <col min="13836" max="13836" width="14.140625" style="89" customWidth="1"/>
    <col min="13837" max="13837" width="12.5703125" style="89" customWidth="1"/>
    <col min="13838" max="13838" width="10.42578125" style="89" customWidth="1"/>
    <col min="13839" max="13839" width="13.5703125" style="89" customWidth="1"/>
    <col min="13840" max="13840" width="13" style="89" customWidth="1"/>
    <col min="13841" max="13841" width="17.5703125" style="89" customWidth="1"/>
    <col min="13842" max="13843" width="30.42578125" style="89" customWidth="1"/>
    <col min="13844" max="14080" width="11.42578125" style="89"/>
    <col min="14081" max="14081" width="5.7109375" style="89" customWidth="1"/>
    <col min="14082" max="14082" width="48.5703125" style="89" customWidth="1"/>
    <col min="14083" max="14083" width="27.7109375" style="89" customWidth="1"/>
    <col min="14084" max="14084" width="23.5703125" style="89" customWidth="1"/>
    <col min="14085" max="14085" width="9.7109375" style="89" customWidth="1"/>
    <col min="14086" max="14086" width="13.140625" style="89" customWidth="1"/>
    <col min="14087" max="14087" width="12.7109375" style="89" customWidth="1"/>
    <col min="14088" max="14088" width="9.85546875" style="89" customWidth="1"/>
    <col min="14089" max="14089" width="13.28515625" style="89" customWidth="1"/>
    <col min="14090" max="14090" width="12.5703125" style="89" customWidth="1"/>
    <col min="14091" max="14091" width="9.140625" style="89" customWidth="1"/>
    <col min="14092" max="14092" width="14.140625" style="89" customWidth="1"/>
    <col min="14093" max="14093" width="12.5703125" style="89" customWidth="1"/>
    <col min="14094" max="14094" width="10.42578125" style="89" customWidth="1"/>
    <col min="14095" max="14095" width="13.5703125" style="89" customWidth="1"/>
    <col min="14096" max="14096" width="13" style="89" customWidth="1"/>
    <col min="14097" max="14097" width="17.5703125" style="89" customWidth="1"/>
    <col min="14098" max="14099" width="30.42578125" style="89" customWidth="1"/>
    <col min="14100" max="14336" width="11.42578125" style="89"/>
    <col min="14337" max="14337" width="5.7109375" style="89" customWidth="1"/>
    <col min="14338" max="14338" width="48.5703125" style="89" customWidth="1"/>
    <col min="14339" max="14339" width="27.7109375" style="89" customWidth="1"/>
    <col min="14340" max="14340" width="23.5703125" style="89" customWidth="1"/>
    <col min="14341" max="14341" width="9.7109375" style="89" customWidth="1"/>
    <col min="14342" max="14342" width="13.140625" style="89" customWidth="1"/>
    <col min="14343" max="14343" width="12.7109375" style="89" customWidth="1"/>
    <col min="14344" max="14344" width="9.85546875" style="89" customWidth="1"/>
    <col min="14345" max="14345" width="13.28515625" style="89" customWidth="1"/>
    <col min="14346" max="14346" width="12.5703125" style="89" customWidth="1"/>
    <col min="14347" max="14347" width="9.140625" style="89" customWidth="1"/>
    <col min="14348" max="14348" width="14.140625" style="89" customWidth="1"/>
    <col min="14349" max="14349" width="12.5703125" style="89" customWidth="1"/>
    <col min="14350" max="14350" width="10.42578125" style="89" customWidth="1"/>
    <col min="14351" max="14351" width="13.5703125" style="89" customWidth="1"/>
    <col min="14352" max="14352" width="13" style="89" customWidth="1"/>
    <col min="14353" max="14353" width="17.5703125" style="89" customWidth="1"/>
    <col min="14354" max="14355" width="30.42578125" style="89" customWidth="1"/>
    <col min="14356" max="14592" width="11.42578125" style="89"/>
    <col min="14593" max="14593" width="5.7109375" style="89" customWidth="1"/>
    <col min="14594" max="14594" width="48.5703125" style="89" customWidth="1"/>
    <col min="14595" max="14595" width="27.7109375" style="89" customWidth="1"/>
    <col min="14596" max="14596" width="23.5703125" style="89" customWidth="1"/>
    <col min="14597" max="14597" width="9.7109375" style="89" customWidth="1"/>
    <col min="14598" max="14598" width="13.140625" style="89" customWidth="1"/>
    <col min="14599" max="14599" width="12.7109375" style="89" customWidth="1"/>
    <col min="14600" max="14600" width="9.85546875" style="89" customWidth="1"/>
    <col min="14601" max="14601" width="13.28515625" style="89" customWidth="1"/>
    <col min="14602" max="14602" width="12.5703125" style="89" customWidth="1"/>
    <col min="14603" max="14603" width="9.140625" style="89" customWidth="1"/>
    <col min="14604" max="14604" width="14.140625" style="89" customWidth="1"/>
    <col min="14605" max="14605" width="12.5703125" style="89" customWidth="1"/>
    <col min="14606" max="14606" width="10.42578125" style="89" customWidth="1"/>
    <col min="14607" max="14607" width="13.5703125" style="89" customWidth="1"/>
    <col min="14608" max="14608" width="13" style="89" customWidth="1"/>
    <col min="14609" max="14609" width="17.5703125" style="89" customWidth="1"/>
    <col min="14610" max="14611" width="30.42578125" style="89" customWidth="1"/>
    <col min="14612" max="14848" width="11.42578125" style="89"/>
    <col min="14849" max="14849" width="5.7109375" style="89" customWidth="1"/>
    <col min="14850" max="14850" width="48.5703125" style="89" customWidth="1"/>
    <col min="14851" max="14851" width="27.7109375" style="89" customWidth="1"/>
    <col min="14852" max="14852" width="23.5703125" style="89" customWidth="1"/>
    <col min="14853" max="14853" width="9.7109375" style="89" customWidth="1"/>
    <col min="14854" max="14854" width="13.140625" style="89" customWidth="1"/>
    <col min="14855" max="14855" width="12.7109375" style="89" customWidth="1"/>
    <col min="14856" max="14856" width="9.85546875" style="89" customWidth="1"/>
    <col min="14857" max="14857" width="13.28515625" style="89" customWidth="1"/>
    <col min="14858" max="14858" width="12.5703125" style="89" customWidth="1"/>
    <col min="14859" max="14859" width="9.140625" style="89" customWidth="1"/>
    <col min="14860" max="14860" width="14.140625" style="89" customWidth="1"/>
    <col min="14861" max="14861" width="12.5703125" style="89" customWidth="1"/>
    <col min="14862" max="14862" width="10.42578125" style="89" customWidth="1"/>
    <col min="14863" max="14863" width="13.5703125" style="89" customWidth="1"/>
    <col min="14864" max="14864" width="13" style="89" customWidth="1"/>
    <col min="14865" max="14865" width="17.5703125" style="89" customWidth="1"/>
    <col min="14866" max="14867" width="30.42578125" style="89" customWidth="1"/>
    <col min="14868" max="15104" width="11.42578125" style="89"/>
    <col min="15105" max="15105" width="5.7109375" style="89" customWidth="1"/>
    <col min="15106" max="15106" width="48.5703125" style="89" customWidth="1"/>
    <col min="15107" max="15107" width="27.7109375" style="89" customWidth="1"/>
    <col min="15108" max="15108" width="23.5703125" style="89" customWidth="1"/>
    <col min="15109" max="15109" width="9.7109375" style="89" customWidth="1"/>
    <col min="15110" max="15110" width="13.140625" style="89" customWidth="1"/>
    <col min="15111" max="15111" width="12.7109375" style="89" customWidth="1"/>
    <col min="15112" max="15112" width="9.85546875" style="89" customWidth="1"/>
    <col min="15113" max="15113" width="13.28515625" style="89" customWidth="1"/>
    <col min="15114" max="15114" width="12.5703125" style="89" customWidth="1"/>
    <col min="15115" max="15115" width="9.140625" style="89" customWidth="1"/>
    <col min="15116" max="15116" width="14.140625" style="89" customWidth="1"/>
    <col min="15117" max="15117" width="12.5703125" style="89" customWidth="1"/>
    <col min="15118" max="15118" width="10.42578125" style="89" customWidth="1"/>
    <col min="15119" max="15119" width="13.5703125" style="89" customWidth="1"/>
    <col min="15120" max="15120" width="13" style="89" customWidth="1"/>
    <col min="15121" max="15121" width="17.5703125" style="89" customWidth="1"/>
    <col min="15122" max="15123" width="30.42578125" style="89" customWidth="1"/>
    <col min="15124" max="15360" width="11.42578125" style="89"/>
    <col min="15361" max="15361" width="5.7109375" style="89" customWidth="1"/>
    <col min="15362" max="15362" width="48.5703125" style="89" customWidth="1"/>
    <col min="15363" max="15363" width="27.7109375" style="89" customWidth="1"/>
    <col min="15364" max="15364" width="23.5703125" style="89" customWidth="1"/>
    <col min="15365" max="15365" width="9.7109375" style="89" customWidth="1"/>
    <col min="15366" max="15366" width="13.140625" style="89" customWidth="1"/>
    <col min="15367" max="15367" width="12.7109375" style="89" customWidth="1"/>
    <col min="15368" max="15368" width="9.85546875" style="89" customWidth="1"/>
    <col min="15369" max="15369" width="13.28515625" style="89" customWidth="1"/>
    <col min="15370" max="15370" width="12.5703125" style="89" customWidth="1"/>
    <col min="15371" max="15371" width="9.140625" style="89" customWidth="1"/>
    <col min="15372" max="15372" width="14.140625" style="89" customWidth="1"/>
    <col min="15373" max="15373" width="12.5703125" style="89" customWidth="1"/>
    <col min="15374" max="15374" width="10.42578125" style="89" customWidth="1"/>
    <col min="15375" max="15375" width="13.5703125" style="89" customWidth="1"/>
    <col min="15376" max="15376" width="13" style="89" customWidth="1"/>
    <col min="15377" max="15377" width="17.5703125" style="89" customWidth="1"/>
    <col min="15378" max="15379" width="30.42578125" style="89" customWidth="1"/>
    <col min="15380" max="15616" width="11.42578125" style="89"/>
    <col min="15617" max="15617" width="5.7109375" style="89" customWidth="1"/>
    <col min="15618" max="15618" width="48.5703125" style="89" customWidth="1"/>
    <col min="15619" max="15619" width="27.7109375" style="89" customWidth="1"/>
    <col min="15620" max="15620" width="23.5703125" style="89" customWidth="1"/>
    <col min="15621" max="15621" width="9.7109375" style="89" customWidth="1"/>
    <col min="15622" max="15622" width="13.140625" style="89" customWidth="1"/>
    <col min="15623" max="15623" width="12.7109375" style="89" customWidth="1"/>
    <col min="15624" max="15624" width="9.85546875" style="89" customWidth="1"/>
    <col min="15625" max="15625" width="13.28515625" style="89" customWidth="1"/>
    <col min="15626" max="15626" width="12.5703125" style="89" customWidth="1"/>
    <col min="15627" max="15627" width="9.140625" style="89" customWidth="1"/>
    <col min="15628" max="15628" width="14.140625" style="89" customWidth="1"/>
    <col min="15629" max="15629" width="12.5703125" style="89" customWidth="1"/>
    <col min="15630" max="15630" width="10.42578125" style="89" customWidth="1"/>
    <col min="15631" max="15631" width="13.5703125" style="89" customWidth="1"/>
    <col min="15632" max="15632" width="13" style="89" customWidth="1"/>
    <col min="15633" max="15633" width="17.5703125" style="89" customWidth="1"/>
    <col min="15634" max="15635" width="30.42578125" style="89" customWidth="1"/>
    <col min="15636" max="15872" width="11.42578125" style="89"/>
    <col min="15873" max="15873" width="5.7109375" style="89" customWidth="1"/>
    <col min="15874" max="15874" width="48.5703125" style="89" customWidth="1"/>
    <col min="15875" max="15875" width="27.7109375" style="89" customWidth="1"/>
    <col min="15876" max="15876" width="23.5703125" style="89" customWidth="1"/>
    <col min="15877" max="15877" width="9.7109375" style="89" customWidth="1"/>
    <col min="15878" max="15878" width="13.140625" style="89" customWidth="1"/>
    <col min="15879" max="15879" width="12.7109375" style="89" customWidth="1"/>
    <col min="15880" max="15880" width="9.85546875" style="89" customWidth="1"/>
    <col min="15881" max="15881" width="13.28515625" style="89" customWidth="1"/>
    <col min="15882" max="15882" width="12.5703125" style="89" customWidth="1"/>
    <col min="15883" max="15883" width="9.140625" style="89" customWidth="1"/>
    <col min="15884" max="15884" width="14.140625" style="89" customWidth="1"/>
    <col min="15885" max="15885" width="12.5703125" style="89" customWidth="1"/>
    <col min="15886" max="15886" width="10.42578125" style="89" customWidth="1"/>
    <col min="15887" max="15887" width="13.5703125" style="89" customWidth="1"/>
    <col min="15888" max="15888" width="13" style="89" customWidth="1"/>
    <col min="15889" max="15889" width="17.5703125" style="89" customWidth="1"/>
    <col min="15890" max="15891" width="30.42578125" style="89" customWidth="1"/>
    <col min="15892" max="16128" width="11.42578125" style="89"/>
    <col min="16129" max="16129" width="5.7109375" style="89" customWidth="1"/>
    <col min="16130" max="16130" width="48.5703125" style="89" customWidth="1"/>
    <col min="16131" max="16131" width="27.7109375" style="89" customWidth="1"/>
    <col min="16132" max="16132" width="23.5703125" style="89" customWidth="1"/>
    <col min="16133" max="16133" width="9.7109375" style="89" customWidth="1"/>
    <col min="16134" max="16134" width="13.140625" style="89" customWidth="1"/>
    <col min="16135" max="16135" width="12.7109375" style="89" customWidth="1"/>
    <col min="16136" max="16136" width="9.85546875" style="89" customWidth="1"/>
    <col min="16137" max="16137" width="13.28515625" style="89" customWidth="1"/>
    <col min="16138" max="16138" width="12.5703125" style="89" customWidth="1"/>
    <col min="16139" max="16139" width="9.140625" style="89" customWidth="1"/>
    <col min="16140" max="16140" width="14.140625" style="89" customWidth="1"/>
    <col min="16141" max="16141" width="12.5703125" style="89" customWidth="1"/>
    <col min="16142" max="16142" width="10.42578125" style="89" customWidth="1"/>
    <col min="16143" max="16143" width="13.5703125" style="89" customWidth="1"/>
    <col min="16144" max="16144" width="13" style="89" customWidth="1"/>
    <col min="16145" max="16145" width="17.5703125" style="89" customWidth="1"/>
    <col min="16146" max="16147" width="30.42578125" style="89" customWidth="1"/>
    <col min="16148" max="16384" width="11.42578125" style="89"/>
  </cols>
  <sheetData>
    <row r="1" spans="1:22" s="58" customFormat="1" x14ac:dyDescent="0.25">
      <c r="A1" s="57"/>
      <c r="B1" s="57"/>
      <c r="C1" s="57"/>
      <c r="D1" s="57"/>
      <c r="E1" s="57"/>
      <c r="F1" s="57"/>
      <c r="G1" s="57"/>
      <c r="H1" s="57"/>
      <c r="I1" s="57"/>
      <c r="J1" s="57"/>
      <c r="K1" s="57"/>
      <c r="L1" s="57"/>
      <c r="M1" s="57"/>
      <c r="N1" s="57"/>
      <c r="O1" s="57"/>
      <c r="P1" s="57"/>
      <c r="Q1" s="57"/>
      <c r="R1" s="57"/>
      <c r="S1" s="57"/>
    </row>
    <row r="2" spans="1:22" s="58" customFormat="1" ht="30" x14ac:dyDescent="0.25">
      <c r="A2" s="151" t="s">
        <v>235</v>
      </c>
      <c r="B2" s="151"/>
      <c r="C2" s="151"/>
      <c r="D2" s="151"/>
      <c r="E2" s="151"/>
      <c r="F2" s="151"/>
      <c r="G2" s="151"/>
      <c r="H2" s="151"/>
      <c r="I2" s="151"/>
      <c r="J2" s="151"/>
      <c r="K2" s="151"/>
      <c r="L2" s="151"/>
      <c r="M2" s="151"/>
      <c r="N2" s="151"/>
      <c r="O2" s="151"/>
      <c r="P2" s="151"/>
      <c r="Q2" s="151"/>
      <c r="R2" s="151"/>
      <c r="S2" s="151"/>
    </row>
    <row r="3" spans="1:22" s="59" customFormat="1" ht="18" x14ac:dyDescent="0.25">
      <c r="A3" s="152" t="s">
        <v>236</v>
      </c>
      <c r="B3" s="152"/>
      <c r="C3" s="152"/>
      <c r="D3" s="152"/>
      <c r="E3" s="152"/>
      <c r="F3" s="152"/>
      <c r="G3" s="152"/>
      <c r="H3" s="152"/>
      <c r="I3" s="152"/>
      <c r="J3" s="152"/>
      <c r="K3" s="152"/>
      <c r="L3" s="152"/>
      <c r="M3" s="152"/>
      <c r="N3" s="152"/>
      <c r="O3" s="152"/>
      <c r="P3" s="152"/>
      <c r="Q3" s="152"/>
      <c r="R3" s="152"/>
      <c r="S3" s="152"/>
    </row>
    <row r="4" spans="1:22" s="59" customFormat="1" ht="11.25" x14ac:dyDescent="0.25">
      <c r="A4" s="60"/>
      <c r="B4" s="60"/>
      <c r="C4" s="60"/>
      <c r="D4" s="60"/>
      <c r="E4" s="60"/>
      <c r="F4" s="60"/>
      <c r="G4" s="60"/>
      <c r="H4" s="60"/>
      <c r="I4" s="61"/>
      <c r="J4" s="60"/>
      <c r="K4" s="60"/>
      <c r="L4" s="60"/>
      <c r="M4" s="60"/>
      <c r="N4" s="60"/>
      <c r="O4" s="60"/>
      <c r="P4" s="60"/>
      <c r="Q4" s="60"/>
      <c r="R4" s="60"/>
      <c r="S4" s="60"/>
    </row>
    <row r="5" spans="1:22" s="67" customFormat="1" ht="18" x14ac:dyDescent="0.25">
      <c r="A5" s="62" t="s">
        <v>237</v>
      </c>
      <c r="B5" s="62"/>
      <c r="C5" s="63" t="s">
        <v>210</v>
      </c>
      <c r="D5" s="64"/>
      <c r="E5" s="65"/>
      <c r="F5" s="65"/>
      <c r="G5" s="65"/>
      <c r="H5" s="65"/>
      <c r="I5" s="66"/>
      <c r="J5" s="65"/>
      <c r="K5" s="65"/>
      <c r="L5" s="65"/>
      <c r="M5" s="65"/>
      <c r="N5" s="65"/>
      <c r="O5" s="65"/>
      <c r="P5" s="65"/>
      <c r="Q5" s="65"/>
      <c r="R5" s="65"/>
      <c r="S5" s="64"/>
    </row>
    <row r="6" spans="1:22" s="67" customFormat="1" ht="18.75" thickBot="1" x14ac:dyDescent="0.3">
      <c r="A6" s="62"/>
      <c r="B6" s="62"/>
      <c r="C6" s="65"/>
      <c r="D6" s="65"/>
      <c r="E6" s="65"/>
      <c r="F6" s="65"/>
      <c r="G6" s="65"/>
      <c r="H6" s="65"/>
      <c r="I6" s="66"/>
      <c r="J6" s="65"/>
      <c r="K6" s="65"/>
      <c r="L6" s="65"/>
      <c r="M6" s="65"/>
      <c r="N6" s="65"/>
      <c r="O6" s="65"/>
      <c r="P6" s="65"/>
      <c r="Q6" s="65"/>
      <c r="R6" s="65"/>
      <c r="S6" s="64"/>
    </row>
    <row r="7" spans="1:22" s="68" customFormat="1" x14ac:dyDescent="0.25">
      <c r="A7" s="153" t="s">
        <v>54</v>
      </c>
      <c r="B7" s="155" t="s">
        <v>238</v>
      </c>
      <c r="C7" s="155" t="s">
        <v>239</v>
      </c>
      <c r="D7" s="158" t="s">
        <v>240</v>
      </c>
      <c r="E7" s="160" t="s">
        <v>241</v>
      </c>
      <c r="F7" s="160"/>
      <c r="G7" s="160"/>
      <c r="H7" s="160" t="s">
        <v>242</v>
      </c>
      <c r="I7" s="160"/>
      <c r="J7" s="160"/>
      <c r="K7" s="160" t="s">
        <v>243</v>
      </c>
      <c r="L7" s="160"/>
      <c r="M7" s="160"/>
      <c r="N7" s="160" t="s">
        <v>244</v>
      </c>
      <c r="O7" s="160"/>
      <c r="P7" s="160"/>
      <c r="Q7" s="158" t="s">
        <v>245</v>
      </c>
      <c r="R7" s="158" t="s">
        <v>246</v>
      </c>
      <c r="S7" s="161" t="s">
        <v>247</v>
      </c>
    </row>
    <row r="8" spans="1:22" s="69" customFormat="1" x14ac:dyDescent="0.25">
      <c r="A8" s="154"/>
      <c r="B8" s="156"/>
      <c r="C8" s="156"/>
      <c r="D8" s="159"/>
      <c r="E8" s="163" t="s">
        <v>248</v>
      </c>
      <c r="F8" s="163" t="s">
        <v>249</v>
      </c>
      <c r="G8" s="163" t="s">
        <v>250</v>
      </c>
      <c r="H8" s="163" t="s">
        <v>248</v>
      </c>
      <c r="I8" s="164" t="s">
        <v>249</v>
      </c>
      <c r="J8" s="163" t="s">
        <v>250</v>
      </c>
      <c r="K8" s="163" t="s">
        <v>248</v>
      </c>
      <c r="L8" s="163" t="s">
        <v>249</v>
      </c>
      <c r="M8" s="163" t="s">
        <v>250</v>
      </c>
      <c r="N8" s="163" t="s">
        <v>248</v>
      </c>
      <c r="O8" s="163" t="s">
        <v>249</v>
      </c>
      <c r="P8" s="163" t="s">
        <v>250</v>
      </c>
      <c r="Q8" s="159"/>
      <c r="R8" s="159"/>
      <c r="S8" s="162"/>
    </row>
    <row r="9" spans="1:22" s="69" customFormat="1" x14ac:dyDescent="0.25">
      <c r="A9" s="154"/>
      <c r="B9" s="157"/>
      <c r="C9" s="156"/>
      <c r="D9" s="159"/>
      <c r="E9" s="163"/>
      <c r="F9" s="163"/>
      <c r="G9" s="163"/>
      <c r="H9" s="163"/>
      <c r="I9" s="164"/>
      <c r="J9" s="163"/>
      <c r="K9" s="163"/>
      <c r="L9" s="163"/>
      <c r="M9" s="163"/>
      <c r="N9" s="163"/>
      <c r="O9" s="163"/>
      <c r="P9" s="163"/>
      <c r="Q9" s="159"/>
      <c r="R9" s="159"/>
      <c r="S9" s="162"/>
    </row>
    <row r="10" spans="1:22" s="69" customFormat="1" ht="60" x14ac:dyDescent="0.25">
      <c r="A10" s="165">
        <v>1</v>
      </c>
      <c r="B10" s="166" t="s">
        <v>251</v>
      </c>
      <c r="C10" s="166" t="s">
        <v>11</v>
      </c>
      <c r="D10" s="166" t="s">
        <v>252</v>
      </c>
      <c r="E10" s="167">
        <v>25</v>
      </c>
      <c r="F10" s="170">
        <v>86</v>
      </c>
      <c r="G10" s="171">
        <f>+F10/E10</f>
        <v>3.44</v>
      </c>
      <c r="H10" s="170">
        <v>25</v>
      </c>
      <c r="I10" s="177">
        <v>75</v>
      </c>
      <c r="J10" s="171">
        <f>+I10/H10</f>
        <v>3</v>
      </c>
      <c r="K10" s="170">
        <v>25</v>
      </c>
      <c r="L10" s="170">
        <v>85</v>
      </c>
      <c r="M10" s="171">
        <f>+L10/K10</f>
        <v>3.4</v>
      </c>
      <c r="N10" s="170">
        <v>25</v>
      </c>
      <c r="O10" s="170">
        <v>70</v>
      </c>
      <c r="P10" s="172">
        <f>+O10/N10</f>
        <v>2.8</v>
      </c>
      <c r="Q10" s="175">
        <f t="shared" ref="Q10:Q37" si="0">IFERROR((F10+I10+L10+O10)/(E10+H10+K10+N10)," ")</f>
        <v>3.16</v>
      </c>
      <c r="R10" s="70" t="s">
        <v>253</v>
      </c>
      <c r="S10" s="71" t="s">
        <v>254</v>
      </c>
    </row>
    <row r="11" spans="1:22" s="69" customFormat="1" ht="129" x14ac:dyDescent="0.25">
      <c r="A11" s="165"/>
      <c r="B11" s="166" t="s">
        <v>251</v>
      </c>
      <c r="C11" s="166" t="s">
        <v>11</v>
      </c>
      <c r="D11" s="166" t="s">
        <v>255</v>
      </c>
      <c r="E11" s="168"/>
      <c r="F11" s="170"/>
      <c r="G11" s="171"/>
      <c r="H11" s="170"/>
      <c r="I11" s="177"/>
      <c r="J11" s="171"/>
      <c r="K11" s="170"/>
      <c r="L11" s="170"/>
      <c r="M11" s="171"/>
      <c r="N11" s="170"/>
      <c r="O11" s="170"/>
      <c r="P11" s="173"/>
      <c r="Q11" s="176" t="str">
        <f t="shared" si="0"/>
        <v xml:space="preserve"> </v>
      </c>
      <c r="R11" s="72" t="s">
        <v>256</v>
      </c>
      <c r="S11" s="71" t="s">
        <v>257</v>
      </c>
    </row>
    <row r="12" spans="1:22" s="69" customFormat="1" ht="271.5" x14ac:dyDescent="0.25">
      <c r="A12" s="165"/>
      <c r="B12" s="166" t="s">
        <v>251</v>
      </c>
      <c r="C12" s="166" t="s">
        <v>11</v>
      </c>
      <c r="D12" s="166" t="s">
        <v>255</v>
      </c>
      <c r="E12" s="168"/>
      <c r="F12" s="170"/>
      <c r="G12" s="171"/>
      <c r="H12" s="170"/>
      <c r="I12" s="177"/>
      <c r="J12" s="171"/>
      <c r="K12" s="170"/>
      <c r="L12" s="170"/>
      <c r="M12" s="171"/>
      <c r="N12" s="170"/>
      <c r="O12" s="170"/>
      <c r="P12" s="173"/>
      <c r="Q12" s="176" t="str">
        <f t="shared" si="0"/>
        <v xml:space="preserve"> </v>
      </c>
      <c r="R12" s="73" t="s">
        <v>258</v>
      </c>
      <c r="S12" s="74" t="s">
        <v>259</v>
      </c>
    </row>
    <row r="13" spans="1:22" s="69" customFormat="1" ht="157.5" x14ac:dyDescent="0.25">
      <c r="A13" s="165"/>
      <c r="B13" s="166" t="s">
        <v>251</v>
      </c>
      <c r="C13" s="166" t="s">
        <v>11</v>
      </c>
      <c r="D13" s="166" t="s">
        <v>255</v>
      </c>
      <c r="E13" s="169"/>
      <c r="F13" s="170"/>
      <c r="G13" s="171"/>
      <c r="H13" s="170"/>
      <c r="I13" s="177"/>
      <c r="J13" s="171"/>
      <c r="K13" s="170"/>
      <c r="L13" s="170"/>
      <c r="M13" s="171"/>
      <c r="N13" s="170"/>
      <c r="O13" s="170"/>
      <c r="P13" s="174"/>
      <c r="Q13" s="176" t="str">
        <f t="shared" si="0"/>
        <v xml:space="preserve"> </v>
      </c>
      <c r="R13" s="73" t="s">
        <v>260</v>
      </c>
      <c r="S13" s="74" t="s">
        <v>261</v>
      </c>
    </row>
    <row r="14" spans="1:22" s="77" customFormat="1" ht="100.5" x14ac:dyDescent="0.25">
      <c r="A14" s="181">
        <v>2</v>
      </c>
      <c r="B14" s="184" t="s">
        <v>262</v>
      </c>
      <c r="C14" s="166" t="s">
        <v>12</v>
      </c>
      <c r="D14" s="166" t="s">
        <v>263</v>
      </c>
      <c r="E14" s="177">
        <v>5775</v>
      </c>
      <c r="F14" s="177">
        <v>2376</v>
      </c>
      <c r="G14" s="171">
        <f>+F14/E14</f>
        <v>0.41142857142857142</v>
      </c>
      <c r="H14" s="177">
        <v>5775</v>
      </c>
      <c r="I14" s="177">
        <v>3158</v>
      </c>
      <c r="J14" s="171">
        <f>+I14/H14</f>
        <v>0.54683982683982679</v>
      </c>
      <c r="K14" s="177">
        <v>5775</v>
      </c>
      <c r="L14" s="177">
        <v>4187</v>
      </c>
      <c r="M14" s="171">
        <f>+L14/K14</f>
        <v>0.72502164502164501</v>
      </c>
      <c r="N14" s="177">
        <v>5776</v>
      </c>
      <c r="O14" s="177">
        <v>3727</v>
      </c>
      <c r="P14" s="171">
        <f>+O14/N14</f>
        <v>0.64525623268698062</v>
      </c>
      <c r="Q14" s="178">
        <f>IFERROR((F14+I14+L14+O14)/(E14+H14+K14+N14)," ")</f>
        <v>0.58213930132894676</v>
      </c>
      <c r="R14" s="75" t="s">
        <v>264</v>
      </c>
      <c r="S14" s="76" t="s">
        <v>265</v>
      </c>
    </row>
    <row r="15" spans="1:22" s="77" customFormat="1" ht="86.25" x14ac:dyDescent="0.25">
      <c r="A15" s="182"/>
      <c r="B15" s="185"/>
      <c r="C15" s="166" t="s">
        <v>13</v>
      </c>
      <c r="D15" s="166" t="s">
        <v>266</v>
      </c>
      <c r="E15" s="177"/>
      <c r="F15" s="177"/>
      <c r="G15" s="171"/>
      <c r="H15" s="177"/>
      <c r="I15" s="177"/>
      <c r="J15" s="171"/>
      <c r="K15" s="177"/>
      <c r="L15" s="177"/>
      <c r="M15" s="171"/>
      <c r="N15" s="177"/>
      <c r="O15" s="177"/>
      <c r="P15" s="171"/>
      <c r="Q15" s="179" t="str">
        <f t="shared" si="0"/>
        <v xml:space="preserve"> </v>
      </c>
      <c r="R15" s="72" t="s">
        <v>267</v>
      </c>
      <c r="S15" s="78" t="s">
        <v>268</v>
      </c>
    </row>
    <row r="16" spans="1:22" s="77" customFormat="1" ht="228.75" x14ac:dyDescent="0.25">
      <c r="A16" s="182"/>
      <c r="B16" s="185"/>
      <c r="C16" s="166" t="s">
        <v>14</v>
      </c>
      <c r="D16" s="166" t="s">
        <v>269</v>
      </c>
      <c r="E16" s="177"/>
      <c r="F16" s="177"/>
      <c r="G16" s="171"/>
      <c r="H16" s="177"/>
      <c r="I16" s="177"/>
      <c r="J16" s="171"/>
      <c r="K16" s="177"/>
      <c r="L16" s="177"/>
      <c r="M16" s="171"/>
      <c r="N16" s="177"/>
      <c r="O16" s="177"/>
      <c r="P16" s="171"/>
      <c r="Q16" s="179" t="str">
        <f t="shared" si="0"/>
        <v xml:space="preserve"> </v>
      </c>
      <c r="R16" s="73" t="s">
        <v>270</v>
      </c>
      <c r="S16" s="71" t="s">
        <v>271</v>
      </c>
      <c r="T16" s="90">
        <f>+E14+H14+K14+N14</f>
        <v>23101</v>
      </c>
      <c r="U16" s="90">
        <f>+F14+I14+L14+O14</f>
        <v>13448</v>
      </c>
      <c r="V16" s="77">
        <f>+U16/T16</f>
        <v>0.58213930132894676</v>
      </c>
    </row>
    <row r="17" spans="1:19" s="77" customFormat="1" ht="271.5" x14ac:dyDescent="0.25">
      <c r="A17" s="182"/>
      <c r="B17" s="185"/>
      <c r="C17" s="166" t="s">
        <v>12</v>
      </c>
      <c r="D17" s="166" t="s">
        <v>272</v>
      </c>
      <c r="E17" s="177"/>
      <c r="F17" s="177"/>
      <c r="G17" s="171"/>
      <c r="H17" s="177"/>
      <c r="I17" s="177"/>
      <c r="J17" s="171"/>
      <c r="K17" s="177"/>
      <c r="L17" s="177"/>
      <c r="M17" s="171"/>
      <c r="N17" s="177"/>
      <c r="O17" s="177"/>
      <c r="P17" s="171"/>
      <c r="Q17" s="180" t="str">
        <f t="shared" si="0"/>
        <v xml:space="preserve"> </v>
      </c>
      <c r="R17" s="73" t="s">
        <v>273</v>
      </c>
      <c r="S17" s="71" t="s">
        <v>274</v>
      </c>
    </row>
    <row r="18" spans="1:19" s="77" customFormat="1" ht="100.5" x14ac:dyDescent="0.25">
      <c r="A18" s="182"/>
      <c r="B18" s="185"/>
      <c r="C18" s="166" t="s">
        <v>13</v>
      </c>
      <c r="D18" s="166" t="s">
        <v>275</v>
      </c>
      <c r="E18" s="177">
        <v>1866</v>
      </c>
      <c r="F18" s="177">
        <v>1400</v>
      </c>
      <c r="G18" s="171">
        <f>+F18/E18</f>
        <v>0.75026795284030012</v>
      </c>
      <c r="H18" s="177">
        <v>1866</v>
      </c>
      <c r="I18" s="177">
        <v>1476</v>
      </c>
      <c r="J18" s="171">
        <f>+I18/H18</f>
        <v>0.79099678456591638</v>
      </c>
      <c r="K18" s="177">
        <v>1866</v>
      </c>
      <c r="L18" s="177">
        <v>2359</v>
      </c>
      <c r="M18" s="171">
        <f>+L18/K18</f>
        <v>1.2642015005359057</v>
      </c>
      <c r="N18" s="177">
        <v>1869</v>
      </c>
      <c r="O18" s="177">
        <v>1660</v>
      </c>
      <c r="P18" s="171">
        <f>+O18/N18</f>
        <v>0.88817549491706793</v>
      </c>
      <c r="Q18" s="178">
        <f t="shared" si="0"/>
        <v>0.92339627695192183</v>
      </c>
      <c r="R18" s="75" t="s">
        <v>264</v>
      </c>
      <c r="S18" s="78" t="s">
        <v>276</v>
      </c>
    </row>
    <row r="19" spans="1:19" s="77" customFormat="1" ht="86.25" x14ac:dyDescent="0.25">
      <c r="A19" s="182"/>
      <c r="B19" s="185"/>
      <c r="C19" s="166" t="s">
        <v>14</v>
      </c>
      <c r="D19" s="166" t="s">
        <v>269</v>
      </c>
      <c r="E19" s="177"/>
      <c r="F19" s="177"/>
      <c r="G19" s="171"/>
      <c r="H19" s="177"/>
      <c r="I19" s="177"/>
      <c r="J19" s="171"/>
      <c r="K19" s="177"/>
      <c r="L19" s="177"/>
      <c r="M19" s="171"/>
      <c r="N19" s="177"/>
      <c r="O19" s="177"/>
      <c r="P19" s="171"/>
      <c r="Q19" s="179" t="str">
        <f t="shared" si="0"/>
        <v xml:space="preserve"> </v>
      </c>
      <c r="R19" s="72" t="s">
        <v>277</v>
      </c>
      <c r="S19" s="78" t="s">
        <v>278</v>
      </c>
    </row>
    <row r="20" spans="1:19" s="77" customFormat="1" ht="258" x14ac:dyDescent="0.25">
      <c r="A20" s="182"/>
      <c r="B20" s="185"/>
      <c r="C20" s="166" t="s">
        <v>12</v>
      </c>
      <c r="D20" s="166" t="s">
        <v>272</v>
      </c>
      <c r="E20" s="177"/>
      <c r="F20" s="177"/>
      <c r="G20" s="171"/>
      <c r="H20" s="177"/>
      <c r="I20" s="177"/>
      <c r="J20" s="171"/>
      <c r="K20" s="177"/>
      <c r="L20" s="177"/>
      <c r="M20" s="171"/>
      <c r="N20" s="177"/>
      <c r="O20" s="177"/>
      <c r="P20" s="171"/>
      <c r="Q20" s="179" t="str">
        <f t="shared" si="0"/>
        <v xml:space="preserve"> </v>
      </c>
      <c r="R20" s="72" t="s">
        <v>279</v>
      </c>
      <c r="S20" s="78" t="s">
        <v>280</v>
      </c>
    </row>
    <row r="21" spans="1:19" s="77" customFormat="1" ht="342.75" x14ac:dyDescent="0.25">
      <c r="A21" s="182"/>
      <c r="B21" s="185"/>
      <c r="C21" s="166" t="s">
        <v>13</v>
      </c>
      <c r="D21" s="166" t="s">
        <v>266</v>
      </c>
      <c r="E21" s="177"/>
      <c r="F21" s="177"/>
      <c r="G21" s="171"/>
      <c r="H21" s="177"/>
      <c r="I21" s="177"/>
      <c r="J21" s="171"/>
      <c r="K21" s="177"/>
      <c r="L21" s="177"/>
      <c r="M21" s="171"/>
      <c r="N21" s="177"/>
      <c r="O21" s="177"/>
      <c r="P21" s="171"/>
      <c r="Q21" s="180" t="str">
        <f t="shared" si="0"/>
        <v xml:space="preserve"> </v>
      </c>
      <c r="R21" s="72" t="s">
        <v>281</v>
      </c>
      <c r="S21" s="78" t="s">
        <v>282</v>
      </c>
    </row>
    <row r="22" spans="1:19" s="77" customFormat="1" ht="40.5" x14ac:dyDescent="0.25">
      <c r="A22" s="182"/>
      <c r="B22" s="185"/>
      <c r="C22" s="166" t="s">
        <v>14</v>
      </c>
      <c r="D22" s="166" t="s">
        <v>283</v>
      </c>
      <c r="E22" s="170">
        <v>85</v>
      </c>
      <c r="F22" s="177">
        <v>367</v>
      </c>
      <c r="G22" s="171">
        <f>+F22/E22</f>
        <v>4.3176470588235292</v>
      </c>
      <c r="H22" s="170">
        <v>85</v>
      </c>
      <c r="I22" s="177">
        <v>406</v>
      </c>
      <c r="J22" s="171">
        <f>+I22/H22</f>
        <v>4.776470588235294</v>
      </c>
      <c r="K22" s="170">
        <v>85</v>
      </c>
      <c r="L22" s="170">
        <v>816</v>
      </c>
      <c r="M22" s="171">
        <f>+L22/K22</f>
        <v>9.6</v>
      </c>
      <c r="N22" s="170">
        <v>85</v>
      </c>
      <c r="O22" s="170">
        <v>840</v>
      </c>
      <c r="P22" s="171">
        <f>+O22/N22</f>
        <v>9.882352941176471</v>
      </c>
      <c r="Q22" s="178">
        <f t="shared" si="0"/>
        <v>7.1441176470588239</v>
      </c>
      <c r="R22" s="70" t="s">
        <v>253</v>
      </c>
      <c r="S22" s="78" t="s">
        <v>284</v>
      </c>
    </row>
    <row r="23" spans="1:19" s="77" customFormat="1" ht="186" x14ac:dyDescent="0.25">
      <c r="A23" s="182"/>
      <c r="B23" s="185"/>
      <c r="C23" s="166" t="s">
        <v>12</v>
      </c>
      <c r="D23" s="166" t="s">
        <v>272</v>
      </c>
      <c r="E23" s="170"/>
      <c r="F23" s="177"/>
      <c r="G23" s="171"/>
      <c r="H23" s="170"/>
      <c r="I23" s="177"/>
      <c r="J23" s="171"/>
      <c r="K23" s="170"/>
      <c r="L23" s="170"/>
      <c r="M23" s="171"/>
      <c r="N23" s="170"/>
      <c r="O23" s="170"/>
      <c r="P23" s="171"/>
      <c r="Q23" s="179" t="str">
        <f t="shared" si="0"/>
        <v xml:space="preserve"> </v>
      </c>
      <c r="R23" s="72" t="s">
        <v>285</v>
      </c>
      <c r="S23" s="78" t="s">
        <v>286</v>
      </c>
    </row>
    <row r="24" spans="1:19" s="77" customFormat="1" ht="271.5" x14ac:dyDescent="0.25">
      <c r="A24" s="182"/>
      <c r="B24" s="185"/>
      <c r="C24" s="166" t="s">
        <v>13</v>
      </c>
      <c r="D24" s="166" t="s">
        <v>266</v>
      </c>
      <c r="E24" s="170"/>
      <c r="F24" s="177"/>
      <c r="G24" s="171"/>
      <c r="H24" s="170"/>
      <c r="I24" s="177"/>
      <c r="J24" s="171"/>
      <c r="K24" s="170"/>
      <c r="L24" s="170"/>
      <c r="M24" s="171"/>
      <c r="N24" s="170"/>
      <c r="O24" s="170"/>
      <c r="P24" s="171"/>
      <c r="Q24" s="179" t="str">
        <f t="shared" si="0"/>
        <v xml:space="preserve"> </v>
      </c>
      <c r="R24" s="73" t="s">
        <v>287</v>
      </c>
      <c r="S24" s="78" t="s">
        <v>288</v>
      </c>
    </row>
    <row r="25" spans="1:19" s="77" customFormat="1" ht="214.5" x14ac:dyDescent="0.25">
      <c r="A25" s="183"/>
      <c r="B25" s="186"/>
      <c r="C25" s="166" t="s">
        <v>14</v>
      </c>
      <c r="D25" s="166" t="s">
        <v>269</v>
      </c>
      <c r="E25" s="170"/>
      <c r="F25" s="177"/>
      <c r="G25" s="171"/>
      <c r="H25" s="170"/>
      <c r="I25" s="177"/>
      <c r="J25" s="171"/>
      <c r="K25" s="170"/>
      <c r="L25" s="170"/>
      <c r="M25" s="171"/>
      <c r="N25" s="170"/>
      <c r="O25" s="170"/>
      <c r="P25" s="171"/>
      <c r="Q25" s="180" t="str">
        <f t="shared" si="0"/>
        <v xml:space="preserve"> </v>
      </c>
      <c r="R25" s="73" t="s">
        <v>289</v>
      </c>
      <c r="S25" s="78" t="s">
        <v>290</v>
      </c>
    </row>
    <row r="26" spans="1:19" s="77" customFormat="1" ht="40.5" x14ac:dyDescent="0.25">
      <c r="A26" s="181">
        <v>3</v>
      </c>
      <c r="B26" s="166" t="s">
        <v>291</v>
      </c>
      <c r="C26" s="166" t="s">
        <v>15</v>
      </c>
      <c r="D26" s="166" t="s">
        <v>292</v>
      </c>
      <c r="E26" s="170">
        <v>24</v>
      </c>
      <c r="F26" s="177">
        <v>52</v>
      </c>
      <c r="G26" s="171">
        <f>+F26/E26</f>
        <v>2.1666666666666665</v>
      </c>
      <c r="H26" s="170">
        <v>24</v>
      </c>
      <c r="I26" s="177">
        <v>48</v>
      </c>
      <c r="J26" s="171">
        <f>+I26/H26</f>
        <v>2</v>
      </c>
      <c r="K26" s="170">
        <v>24</v>
      </c>
      <c r="L26" s="170">
        <v>29</v>
      </c>
      <c r="M26" s="171">
        <f>+L26/K26</f>
        <v>1.2083333333333333</v>
      </c>
      <c r="N26" s="170">
        <v>24</v>
      </c>
      <c r="O26" s="170">
        <v>41</v>
      </c>
      <c r="P26" s="171">
        <f>+O26/N26</f>
        <v>1.7083333333333333</v>
      </c>
      <c r="Q26" s="178">
        <f t="shared" si="0"/>
        <v>1.7708333333333333</v>
      </c>
      <c r="R26" s="70" t="s">
        <v>253</v>
      </c>
      <c r="S26" s="71" t="s">
        <v>293</v>
      </c>
    </row>
    <row r="27" spans="1:19" s="77" customFormat="1" ht="129" x14ac:dyDescent="0.25">
      <c r="A27" s="182"/>
      <c r="B27" s="166" t="s">
        <v>291</v>
      </c>
      <c r="C27" s="166" t="s">
        <v>15</v>
      </c>
      <c r="D27" s="166" t="s">
        <v>294</v>
      </c>
      <c r="E27" s="170"/>
      <c r="F27" s="177"/>
      <c r="G27" s="171"/>
      <c r="H27" s="170"/>
      <c r="I27" s="177"/>
      <c r="J27" s="171"/>
      <c r="K27" s="170"/>
      <c r="L27" s="170"/>
      <c r="M27" s="171"/>
      <c r="N27" s="170"/>
      <c r="O27" s="170"/>
      <c r="P27" s="171"/>
      <c r="Q27" s="179" t="str">
        <f t="shared" si="0"/>
        <v xml:space="preserve"> </v>
      </c>
      <c r="R27" s="70" t="s">
        <v>295</v>
      </c>
      <c r="S27" s="78" t="s">
        <v>296</v>
      </c>
    </row>
    <row r="28" spans="1:19" s="77" customFormat="1" ht="214.5" x14ac:dyDescent="0.25">
      <c r="A28" s="182"/>
      <c r="B28" s="166" t="s">
        <v>291</v>
      </c>
      <c r="C28" s="166" t="s">
        <v>15</v>
      </c>
      <c r="D28" s="166" t="s">
        <v>294</v>
      </c>
      <c r="E28" s="170"/>
      <c r="F28" s="177"/>
      <c r="G28" s="171"/>
      <c r="H28" s="170"/>
      <c r="I28" s="177"/>
      <c r="J28" s="171"/>
      <c r="K28" s="170"/>
      <c r="L28" s="170"/>
      <c r="M28" s="171"/>
      <c r="N28" s="170"/>
      <c r="O28" s="170"/>
      <c r="P28" s="171"/>
      <c r="Q28" s="179" t="str">
        <f t="shared" si="0"/>
        <v xml:space="preserve"> </v>
      </c>
      <c r="R28" s="73" t="s">
        <v>297</v>
      </c>
      <c r="S28" s="78" t="s">
        <v>298</v>
      </c>
    </row>
    <row r="29" spans="1:19" s="77" customFormat="1" ht="157.5" x14ac:dyDescent="0.25">
      <c r="A29" s="183"/>
      <c r="B29" s="166" t="s">
        <v>291</v>
      </c>
      <c r="C29" s="166" t="s">
        <v>15</v>
      </c>
      <c r="D29" s="166" t="s">
        <v>294</v>
      </c>
      <c r="E29" s="170"/>
      <c r="F29" s="177"/>
      <c r="G29" s="171"/>
      <c r="H29" s="170"/>
      <c r="I29" s="177"/>
      <c r="J29" s="171"/>
      <c r="K29" s="170"/>
      <c r="L29" s="170"/>
      <c r="M29" s="171"/>
      <c r="N29" s="170"/>
      <c r="O29" s="170"/>
      <c r="P29" s="171"/>
      <c r="Q29" s="180" t="str">
        <f t="shared" si="0"/>
        <v xml:space="preserve"> </v>
      </c>
      <c r="R29" s="73" t="s">
        <v>299</v>
      </c>
      <c r="S29" s="78" t="s">
        <v>300</v>
      </c>
    </row>
    <row r="30" spans="1:19" s="77" customFormat="1" x14ac:dyDescent="0.25">
      <c r="A30" s="181">
        <v>4</v>
      </c>
      <c r="B30" s="188" t="s">
        <v>301</v>
      </c>
      <c r="C30" s="166" t="s">
        <v>16</v>
      </c>
      <c r="D30" s="166" t="s">
        <v>17</v>
      </c>
      <c r="E30" s="191"/>
      <c r="F30" s="191"/>
      <c r="G30" s="194"/>
      <c r="H30" s="170"/>
      <c r="I30" s="177"/>
      <c r="J30" s="171"/>
      <c r="K30" s="170">
        <v>1</v>
      </c>
      <c r="L30" s="170"/>
      <c r="M30" s="171">
        <f>+L30/K30</f>
        <v>0</v>
      </c>
      <c r="N30" s="170"/>
      <c r="O30" s="170"/>
      <c r="P30" s="171"/>
      <c r="Q30" s="178">
        <f t="shared" si="0"/>
        <v>0</v>
      </c>
      <c r="R30" s="70" t="s">
        <v>253</v>
      </c>
      <c r="S30" s="71" t="s">
        <v>302</v>
      </c>
    </row>
    <row r="31" spans="1:19" s="77" customFormat="1" x14ac:dyDescent="0.25">
      <c r="A31" s="182"/>
      <c r="B31" s="189"/>
      <c r="C31" s="166" t="s">
        <v>18</v>
      </c>
      <c r="D31" s="166" t="s">
        <v>19</v>
      </c>
      <c r="E31" s="191"/>
      <c r="F31" s="191"/>
      <c r="G31" s="194"/>
      <c r="H31" s="170"/>
      <c r="I31" s="177"/>
      <c r="J31" s="171"/>
      <c r="K31" s="170"/>
      <c r="L31" s="170"/>
      <c r="M31" s="171"/>
      <c r="N31" s="170"/>
      <c r="O31" s="170"/>
      <c r="P31" s="171"/>
      <c r="Q31" s="179" t="str">
        <f t="shared" si="0"/>
        <v xml:space="preserve"> </v>
      </c>
      <c r="R31" s="70" t="s">
        <v>303</v>
      </c>
      <c r="S31" s="71" t="s">
        <v>303</v>
      </c>
    </row>
    <row r="32" spans="1:19" s="77" customFormat="1" ht="171.75" x14ac:dyDescent="0.25">
      <c r="A32" s="182"/>
      <c r="B32" s="189"/>
      <c r="C32" s="166" t="s">
        <v>16</v>
      </c>
      <c r="D32" s="166" t="s">
        <v>17</v>
      </c>
      <c r="E32" s="191"/>
      <c r="F32" s="191"/>
      <c r="G32" s="194"/>
      <c r="H32" s="170"/>
      <c r="I32" s="177"/>
      <c r="J32" s="171"/>
      <c r="K32" s="170"/>
      <c r="L32" s="170"/>
      <c r="M32" s="171"/>
      <c r="N32" s="170"/>
      <c r="O32" s="170"/>
      <c r="P32" s="171"/>
      <c r="Q32" s="179" t="str">
        <f t="shared" si="0"/>
        <v xml:space="preserve"> </v>
      </c>
      <c r="R32" s="73" t="s">
        <v>304</v>
      </c>
      <c r="S32" s="71" t="s">
        <v>271</v>
      </c>
    </row>
    <row r="33" spans="1:19" s="77" customFormat="1" ht="214.5" x14ac:dyDescent="0.25">
      <c r="A33" s="182"/>
      <c r="B33" s="189"/>
      <c r="C33" s="166" t="s">
        <v>18</v>
      </c>
      <c r="D33" s="166" t="s">
        <v>19</v>
      </c>
      <c r="E33" s="191"/>
      <c r="F33" s="191"/>
      <c r="G33" s="194"/>
      <c r="H33" s="170"/>
      <c r="I33" s="177"/>
      <c r="J33" s="171"/>
      <c r="K33" s="170"/>
      <c r="L33" s="170"/>
      <c r="M33" s="171"/>
      <c r="N33" s="170"/>
      <c r="O33" s="170"/>
      <c r="P33" s="171"/>
      <c r="Q33" s="180" t="str">
        <f t="shared" si="0"/>
        <v xml:space="preserve"> </v>
      </c>
      <c r="R33" s="73" t="s">
        <v>305</v>
      </c>
      <c r="S33" s="71" t="s">
        <v>306</v>
      </c>
    </row>
    <row r="34" spans="1:19" s="77" customFormat="1" x14ac:dyDescent="0.25">
      <c r="A34" s="182"/>
      <c r="B34" s="189"/>
      <c r="C34" s="166" t="s">
        <v>18</v>
      </c>
      <c r="D34" s="166" t="s">
        <v>19</v>
      </c>
      <c r="E34" s="191"/>
      <c r="F34" s="191"/>
      <c r="G34" s="194"/>
      <c r="H34" s="170">
        <v>1</v>
      </c>
      <c r="I34" s="177">
        <v>0</v>
      </c>
      <c r="J34" s="171">
        <f>+I34/H34</f>
        <v>0</v>
      </c>
      <c r="K34" s="170"/>
      <c r="L34" s="170"/>
      <c r="M34" s="171"/>
      <c r="N34" s="170"/>
      <c r="O34" s="170"/>
      <c r="P34" s="194"/>
      <c r="Q34" s="178">
        <f t="shared" si="0"/>
        <v>0</v>
      </c>
      <c r="R34" s="70" t="s">
        <v>253</v>
      </c>
      <c r="S34" s="71" t="s">
        <v>302</v>
      </c>
    </row>
    <row r="35" spans="1:19" s="77" customFormat="1" ht="114.75" x14ac:dyDescent="0.25">
      <c r="A35" s="182"/>
      <c r="B35" s="189"/>
      <c r="C35" s="166" t="s">
        <v>18</v>
      </c>
      <c r="D35" s="166" t="s">
        <v>19</v>
      </c>
      <c r="E35" s="191"/>
      <c r="F35" s="191"/>
      <c r="G35" s="194"/>
      <c r="H35" s="170"/>
      <c r="I35" s="177"/>
      <c r="J35" s="171"/>
      <c r="K35" s="170"/>
      <c r="L35" s="170"/>
      <c r="M35" s="171"/>
      <c r="N35" s="170"/>
      <c r="O35" s="170"/>
      <c r="P35" s="194"/>
      <c r="Q35" s="179" t="str">
        <f t="shared" si="0"/>
        <v xml:space="preserve"> </v>
      </c>
      <c r="R35" s="72" t="s">
        <v>307</v>
      </c>
      <c r="S35" s="71" t="s">
        <v>303</v>
      </c>
    </row>
    <row r="36" spans="1:19" s="77" customFormat="1" ht="300" x14ac:dyDescent="0.25">
      <c r="A36" s="182"/>
      <c r="B36" s="189"/>
      <c r="C36" s="166" t="s">
        <v>16</v>
      </c>
      <c r="D36" s="166" t="s">
        <v>17</v>
      </c>
      <c r="E36" s="191"/>
      <c r="F36" s="191"/>
      <c r="G36" s="194"/>
      <c r="H36" s="170"/>
      <c r="I36" s="177"/>
      <c r="J36" s="171"/>
      <c r="K36" s="170"/>
      <c r="L36" s="170"/>
      <c r="M36" s="171"/>
      <c r="N36" s="170"/>
      <c r="O36" s="170"/>
      <c r="P36" s="194"/>
      <c r="Q36" s="179" t="str">
        <f t="shared" si="0"/>
        <v xml:space="preserve"> </v>
      </c>
      <c r="R36" s="73" t="s">
        <v>308</v>
      </c>
      <c r="S36" s="71" t="s">
        <v>271</v>
      </c>
    </row>
    <row r="37" spans="1:19" s="77" customFormat="1" ht="229.5" thickBot="1" x14ac:dyDescent="0.3">
      <c r="A37" s="187"/>
      <c r="B37" s="190"/>
      <c r="C37" s="192" t="s">
        <v>18</v>
      </c>
      <c r="D37" s="192" t="s">
        <v>19</v>
      </c>
      <c r="E37" s="193"/>
      <c r="F37" s="193"/>
      <c r="G37" s="195"/>
      <c r="H37" s="196"/>
      <c r="I37" s="198"/>
      <c r="J37" s="199"/>
      <c r="K37" s="196"/>
      <c r="L37" s="196"/>
      <c r="M37" s="199"/>
      <c r="N37" s="196"/>
      <c r="O37" s="196"/>
      <c r="P37" s="195"/>
      <c r="Q37" s="197" t="str">
        <f t="shared" si="0"/>
        <v xml:space="preserve"> </v>
      </c>
      <c r="R37" s="79" t="s">
        <v>309</v>
      </c>
      <c r="S37" s="80" t="s">
        <v>306</v>
      </c>
    </row>
    <row r="38" spans="1:19" s="77" customFormat="1" x14ac:dyDescent="0.25">
      <c r="A38" s="81"/>
      <c r="B38" s="82"/>
      <c r="C38" s="82"/>
      <c r="D38" s="83"/>
      <c r="E38" s="84"/>
      <c r="F38" s="84"/>
      <c r="G38" s="84"/>
      <c r="H38" s="84"/>
      <c r="I38" s="85"/>
      <c r="J38" s="84"/>
      <c r="K38" s="84"/>
      <c r="L38" s="84"/>
      <c r="M38" s="84"/>
      <c r="N38" s="84"/>
      <c r="O38" s="84"/>
      <c r="P38" s="84"/>
      <c r="Q38" s="84"/>
      <c r="R38" s="84"/>
      <c r="S38" s="86"/>
    </row>
  </sheetData>
  <mergeCells count="138">
    <mergeCell ref="O34:O37"/>
    <mergeCell ref="P34:P37"/>
    <mergeCell ref="Q34:Q37"/>
    <mergeCell ref="H34:H37"/>
    <mergeCell ref="I34:I37"/>
    <mergeCell ref="J34:J37"/>
    <mergeCell ref="K34:K37"/>
    <mergeCell ref="L34:L37"/>
    <mergeCell ref="M34:M37"/>
    <mergeCell ref="F34:F37"/>
    <mergeCell ref="G34:G37"/>
    <mergeCell ref="G30:G33"/>
    <mergeCell ref="H30:H33"/>
    <mergeCell ref="I30:I33"/>
    <mergeCell ref="J30:J33"/>
    <mergeCell ref="K30:K33"/>
    <mergeCell ref="L30:L33"/>
    <mergeCell ref="N34:N37"/>
    <mergeCell ref="N26:N29"/>
    <mergeCell ref="O26:O29"/>
    <mergeCell ref="P26:P29"/>
    <mergeCell ref="Q26:Q29"/>
    <mergeCell ref="A30:A37"/>
    <mergeCell ref="B30:B37"/>
    <mergeCell ref="C30:C33"/>
    <mergeCell ref="D30:D33"/>
    <mergeCell ref="E30:E33"/>
    <mergeCell ref="F30:F33"/>
    <mergeCell ref="H26:H29"/>
    <mergeCell ref="I26:I29"/>
    <mergeCell ref="J26:J29"/>
    <mergeCell ref="K26:K29"/>
    <mergeCell ref="L26:L29"/>
    <mergeCell ref="M26:M29"/>
    <mergeCell ref="M30:M33"/>
    <mergeCell ref="N30:N33"/>
    <mergeCell ref="O30:O33"/>
    <mergeCell ref="P30:P33"/>
    <mergeCell ref="Q30:Q33"/>
    <mergeCell ref="C34:C37"/>
    <mergeCell ref="D34:D37"/>
    <mergeCell ref="E34:E37"/>
    <mergeCell ref="A26:A29"/>
    <mergeCell ref="B26:B29"/>
    <mergeCell ref="C26:C29"/>
    <mergeCell ref="D26:D29"/>
    <mergeCell ref="E26:E29"/>
    <mergeCell ref="F26:F29"/>
    <mergeCell ref="G26:G29"/>
    <mergeCell ref="I22:I25"/>
    <mergeCell ref="J22:J25"/>
    <mergeCell ref="A14:A25"/>
    <mergeCell ref="B14:B25"/>
    <mergeCell ref="D18:D21"/>
    <mergeCell ref="E18:E21"/>
    <mergeCell ref="F18:F21"/>
    <mergeCell ref="G18:G21"/>
    <mergeCell ref="G14:G17"/>
    <mergeCell ref="H14:H17"/>
    <mergeCell ref="I14:I17"/>
    <mergeCell ref="J14:J17"/>
    <mergeCell ref="C14:C17"/>
    <mergeCell ref="D14:D17"/>
    <mergeCell ref="E14:E17"/>
    <mergeCell ref="F14:F17"/>
    <mergeCell ref="N18:N21"/>
    <mergeCell ref="O18:O21"/>
    <mergeCell ref="P18:P21"/>
    <mergeCell ref="Q18:Q21"/>
    <mergeCell ref="C22:C25"/>
    <mergeCell ref="D22:D25"/>
    <mergeCell ref="E22:E25"/>
    <mergeCell ref="F22:F25"/>
    <mergeCell ref="G22:G25"/>
    <mergeCell ref="H22:H25"/>
    <mergeCell ref="H18:H21"/>
    <mergeCell ref="I18:I21"/>
    <mergeCell ref="J18:J21"/>
    <mergeCell ref="K18:K21"/>
    <mergeCell ref="L18:L21"/>
    <mergeCell ref="M18:M21"/>
    <mergeCell ref="O22:O25"/>
    <mergeCell ref="P22:P25"/>
    <mergeCell ref="Q22:Q25"/>
    <mergeCell ref="K22:K25"/>
    <mergeCell ref="L22:L25"/>
    <mergeCell ref="M22:M25"/>
    <mergeCell ref="N22:N25"/>
    <mergeCell ref="C18:C21"/>
    <mergeCell ref="Q10:Q13"/>
    <mergeCell ref="F10:F13"/>
    <mergeCell ref="G10:G13"/>
    <mergeCell ref="H10:H13"/>
    <mergeCell ref="I10:I13"/>
    <mergeCell ref="J10:J13"/>
    <mergeCell ref="K10:K13"/>
    <mergeCell ref="M14:M17"/>
    <mergeCell ref="N14:N17"/>
    <mergeCell ref="O14:O17"/>
    <mergeCell ref="P14:P17"/>
    <mergeCell ref="Q14:Q17"/>
    <mergeCell ref="K14:K17"/>
    <mergeCell ref="L14:L17"/>
    <mergeCell ref="P8:P9"/>
    <mergeCell ref="A10:A13"/>
    <mergeCell ref="B10:B13"/>
    <mergeCell ref="C10:C13"/>
    <mergeCell ref="D10:D13"/>
    <mergeCell ref="E10:E13"/>
    <mergeCell ref="L10:L13"/>
    <mergeCell ref="M10:M13"/>
    <mergeCell ref="N10:N13"/>
    <mergeCell ref="O10:O13"/>
    <mergeCell ref="P10:P13"/>
    <mergeCell ref="A2:S2"/>
    <mergeCell ref="A3:S3"/>
    <mergeCell ref="A7:A9"/>
    <mergeCell ref="B7:B9"/>
    <mergeCell ref="C7:C9"/>
    <mergeCell ref="D7:D9"/>
    <mergeCell ref="E7:G7"/>
    <mergeCell ref="H7:J7"/>
    <mergeCell ref="K7:M7"/>
    <mergeCell ref="N7:P7"/>
    <mergeCell ref="Q7:Q9"/>
    <mergeCell ref="R7:R9"/>
    <mergeCell ref="S7:S9"/>
    <mergeCell ref="E8:E9"/>
    <mergeCell ref="F8:F9"/>
    <mergeCell ref="G8:G9"/>
    <mergeCell ref="H8:H9"/>
    <mergeCell ref="I8:I9"/>
    <mergeCell ref="J8:J9"/>
    <mergeCell ref="K8:K9"/>
    <mergeCell ref="L8:L9"/>
    <mergeCell ref="M8:M9"/>
    <mergeCell ref="N8:N9"/>
    <mergeCell ref="O8:O9"/>
  </mergeCells>
  <hyperlinks>
    <hyperlink ref="S14" r:id="rId1" display="https://www.facebook.com/IDRDBogota"/>
    <hyperlink ref="S18" r:id="rId2" display="https://www.facebook.com/IDRDBogota"/>
    <hyperlink ref="S26" r:id="rId3" display="https://www.facebook.com/IDRDBogota"/>
    <hyperlink ref="S15" r:id="rId4" display="https://www.facebook.com/IDRDBogota"/>
    <hyperlink ref="S19" r:id="rId5" display="https://www.facebook.com/IDRDBogota"/>
    <hyperlink ref="S27" r:id="rId6" display="https://www.facebook.com/IDRDBogota"/>
    <hyperlink ref="S20" r:id="rId7" display="https://www.facebook.com/IDRDBogota"/>
    <hyperlink ref="S28" r:id="rId8" display="https://www.facebook.com/IDRDBogota"/>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D14" sqref="D14"/>
    </sheetView>
  </sheetViews>
  <sheetFormatPr baseColWidth="10" defaultRowHeight="15" x14ac:dyDescent="0.25"/>
  <cols>
    <col min="1" max="1" width="5.85546875" customWidth="1"/>
    <col min="2" max="2" width="23.42578125" customWidth="1"/>
    <col min="3" max="3" width="7.5703125" customWidth="1"/>
    <col min="4" max="4" width="53" customWidth="1"/>
    <col min="5" max="5" width="15.28515625" customWidth="1"/>
    <col min="6" max="6" width="35.28515625" customWidth="1"/>
    <col min="7" max="7" width="17.140625" customWidth="1"/>
    <col min="8" max="8" width="12" customWidth="1"/>
    <col min="9" max="9" width="28.85546875" customWidth="1"/>
    <col min="10" max="10" width="24.5703125" customWidth="1"/>
    <col min="11" max="11" width="32.7109375" customWidth="1"/>
    <col min="12" max="12" width="17.140625" customWidth="1"/>
  </cols>
  <sheetData>
    <row r="1" spans="1:12" x14ac:dyDescent="0.25">
      <c r="A1" s="4" t="s">
        <v>24</v>
      </c>
      <c r="B1" s="4" t="s">
        <v>25</v>
      </c>
      <c r="C1" s="4" t="s">
        <v>26</v>
      </c>
      <c r="D1" s="4" t="s">
        <v>27</v>
      </c>
      <c r="E1" s="4" t="s">
        <v>28</v>
      </c>
      <c r="F1" s="4" t="s">
        <v>29</v>
      </c>
      <c r="G1" s="4" t="s">
        <v>30</v>
      </c>
      <c r="H1" s="4" t="s">
        <v>31</v>
      </c>
      <c r="I1" s="4" t="s">
        <v>32</v>
      </c>
      <c r="J1" s="4" t="s">
        <v>33</v>
      </c>
      <c r="K1" s="4" t="s">
        <v>34</v>
      </c>
      <c r="L1" s="4" t="s">
        <v>35</v>
      </c>
    </row>
    <row r="2" spans="1:12" ht="60" x14ac:dyDescent="0.25">
      <c r="A2" s="5">
        <v>500</v>
      </c>
      <c r="B2" s="5" t="s">
        <v>36</v>
      </c>
      <c r="C2" s="5" t="s">
        <v>37</v>
      </c>
      <c r="D2" s="5" t="s">
        <v>38</v>
      </c>
      <c r="E2" s="5" t="s">
        <v>39</v>
      </c>
      <c r="F2" s="5" t="s">
        <v>40</v>
      </c>
      <c r="G2" s="6">
        <v>43049</v>
      </c>
      <c r="H2" s="5" t="s">
        <v>41</v>
      </c>
      <c r="I2" s="5" t="s">
        <v>42</v>
      </c>
      <c r="J2" s="5" t="s">
        <v>43</v>
      </c>
      <c r="K2" s="5" t="s">
        <v>43</v>
      </c>
      <c r="L2" s="5" t="s">
        <v>43</v>
      </c>
    </row>
    <row r="3" spans="1:12" ht="180" x14ac:dyDescent="0.25">
      <c r="A3" s="5">
        <v>487</v>
      </c>
      <c r="B3" s="5" t="s">
        <v>36</v>
      </c>
      <c r="C3" s="5" t="s">
        <v>37</v>
      </c>
      <c r="D3" s="5" t="s">
        <v>44</v>
      </c>
      <c r="E3" s="5" t="s">
        <v>39</v>
      </c>
      <c r="F3" s="5" t="s">
        <v>40</v>
      </c>
      <c r="G3" s="6">
        <v>43048</v>
      </c>
      <c r="H3" s="5" t="s">
        <v>41</v>
      </c>
      <c r="I3" s="5" t="s">
        <v>42</v>
      </c>
      <c r="J3" s="5" t="s">
        <v>43</v>
      </c>
      <c r="K3" s="5" t="s">
        <v>43</v>
      </c>
      <c r="L3" s="5" t="s">
        <v>43</v>
      </c>
    </row>
    <row r="4" spans="1:12" x14ac:dyDescent="0.25">
      <c r="A4" t="s">
        <v>24</v>
      </c>
      <c r="B4" t="s">
        <v>25</v>
      </c>
      <c r="C4" t="s">
        <v>26</v>
      </c>
      <c r="D4" t="s">
        <v>27</v>
      </c>
      <c r="E4" t="s">
        <v>28</v>
      </c>
      <c r="F4" t="s">
        <v>29</v>
      </c>
      <c r="G4" t="s">
        <v>30</v>
      </c>
      <c r="H4" t="s">
        <v>31</v>
      </c>
      <c r="I4" t="s">
        <v>32</v>
      </c>
      <c r="J4" t="s">
        <v>33</v>
      </c>
      <c r="K4" t="s">
        <v>34</v>
      </c>
      <c r="L4" t="s">
        <v>35</v>
      </c>
    </row>
    <row r="5" spans="1:12" x14ac:dyDescent="0.25">
      <c r="A5">
        <v>500</v>
      </c>
      <c r="B5" t="s">
        <v>36</v>
      </c>
      <c r="C5" t="s">
        <v>37</v>
      </c>
      <c r="D5" t="s">
        <v>38</v>
      </c>
      <c r="E5" t="s">
        <v>39</v>
      </c>
      <c r="F5" t="s">
        <v>40</v>
      </c>
      <c r="G5" s="7">
        <v>43049</v>
      </c>
      <c r="H5" t="s">
        <v>41</v>
      </c>
      <c r="I5" t="s">
        <v>42</v>
      </c>
      <c r="J5" t="s">
        <v>43</v>
      </c>
      <c r="K5" t="s">
        <v>43</v>
      </c>
      <c r="L5" t="s">
        <v>43</v>
      </c>
    </row>
    <row r="6" spans="1:12" x14ac:dyDescent="0.25">
      <c r="A6">
        <v>487</v>
      </c>
      <c r="B6" t="s">
        <v>36</v>
      </c>
      <c r="C6" t="s">
        <v>37</v>
      </c>
      <c r="D6" t="s">
        <v>44</v>
      </c>
      <c r="E6" t="s">
        <v>39</v>
      </c>
      <c r="F6" t="s">
        <v>40</v>
      </c>
      <c r="G6" s="7">
        <v>43048</v>
      </c>
      <c r="H6" t="s">
        <v>41</v>
      </c>
      <c r="I6" t="s">
        <v>42</v>
      </c>
      <c r="J6" t="s">
        <v>43</v>
      </c>
      <c r="K6" t="s">
        <v>43</v>
      </c>
      <c r="L6"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workbookViewId="0">
      <pane xSplit="1" ySplit="3" topLeftCell="B28" activePane="bottomRight" state="frozen"/>
      <selection pane="topRight" activeCell="B1" sqref="B1"/>
      <selection pane="bottomLeft" activeCell="A4" sqref="A4"/>
      <selection pane="bottomRight" activeCell="D33" sqref="D33"/>
    </sheetView>
  </sheetViews>
  <sheetFormatPr baseColWidth="10" defaultRowHeight="15" x14ac:dyDescent="0.25"/>
  <cols>
    <col min="1" max="1" width="18" style="33" customWidth="1"/>
    <col min="2" max="3" width="13.28515625" style="33" customWidth="1"/>
    <col min="4" max="4" width="47" style="33" customWidth="1"/>
    <col min="5" max="6" width="18" style="33" customWidth="1"/>
    <col min="7" max="7" width="36.140625" style="33" customWidth="1"/>
    <col min="8" max="8" width="18" style="33" customWidth="1"/>
    <col min="9" max="9" width="28.42578125" style="33" customWidth="1"/>
    <col min="10" max="13" width="18" style="33" customWidth="1"/>
    <col min="14" max="14" width="16.5703125" customWidth="1"/>
  </cols>
  <sheetData>
    <row r="1" spans="1:14" ht="37.5" customHeight="1" thickBot="1" x14ac:dyDescent="0.3">
      <c r="A1" s="208" t="s">
        <v>45</v>
      </c>
      <c r="B1" s="208"/>
      <c r="C1" s="208"/>
      <c r="D1" s="208"/>
      <c r="E1" s="208"/>
      <c r="F1" s="208"/>
      <c r="G1" s="208"/>
      <c r="H1" s="208"/>
      <c r="I1" s="208"/>
      <c r="J1" s="208"/>
      <c r="K1" s="208"/>
      <c r="L1" s="208"/>
      <c r="M1" s="208"/>
    </row>
    <row r="2" spans="1:14" ht="30.75" customHeight="1" x14ac:dyDescent="0.25">
      <c r="A2" s="209" t="s">
        <v>46</v>
      </c>
      <c r="B2" s="211" t="s">
        <v>47</v>
      </c>
      <c r="C2" s="212"/>
      <c r="D2" s="213"/>
      <c r="E2" s="211" t="s">
        <v>48</v>
      </c>
      <c r="F2" s="212"/>
      <c r="G2" s="213"/>
      <c r="H2" s="214" t="s">
        <v>49</v>
      </c>
      <c r="I2" s="215"/>
      <c r="J2" s="218" t="s">
        <v>50</v>
      </c>
      <c r="K2" s="218" t="s">
        <v>51</v>
      </c>
      <c r="L2" s="218" t="s">
        <v>52</v>
      </c>
      <c r="M2" s="220"/>
      <c r="N2" t="s">
        <v>53</v>
      </c>
    </row>
    <row r="3" spans="1:14" ht="39" customHeight="1" x14ac:dyDescent="0.25">
      <c r="A3" s="210"/>
      <c r="B3" s="8" t="s">
        <v>54</v>
      </c>
      <c r="C3" s="9" t="s">
        <v>55</v>
      </c>
      <c r="D3" s="10" t="s">
        <v>56</v>
      </c>
      <c r="E3" s="10" t="s">
        <v>57</v>
      </c>
      <c r="F3" s="10" t="s">
        <v>58</v>
      </c>
      <c r="G3" s="10" t="s">
        <v>31</v>
      </c>
      <c r="H3" s="216"/>
      <c r="I3" s="217"/>
      <c r="J3" s="219"/>
      <c r="K3" s="219"/>
      <c r="L3" s="10">
        <v>2016</v>
      </c>
      <c r="M3" s="11">
        <v>2017</v>
      </c>
    </row>
    <row r="4" spans="1:14" ht="60" customHeight="1" x14ac:dyDescent="0.25">
      <c r="A4" s="200" t="s">
        <v>59</v>
      </c>
      <c r="B4" s="12">
        <v>201562</v>
      </c>
      <c r="C4" s="13">
        <v>11079</v>
      </c>
      <c r="D4" s="14" t="s">
        <v>60</v>
      </c>
      <c r="E4" s="15"/>
      <c r="F4" s="15" t="s">
        <v>61</v>
      </c>
      <c r="G4" s="15"/>
      <c r="H4" s="15"/>
      <c r="I4" s="16"/>
      <c r="J4" s="15" t="s">
        <v>62</v>
      </c>
      <c r="K4" s="15"/>
      <c r="L4" s="15" t="s">
        <v>63</v>
      </c>
      <c r="M4" s="17" t="s">
        <v>63</v>
      </c>
    </row>
    <row r="5" spans="1:14" ht="66" customHeight="1" x14ac:dyDescent="0.25">
      <c r="A5" s="201"/>
      <c r="B5" s="12">
        <v>201566</v>
      </c>
      <c r="C5" s="13">
        <v>11079</v>
      </c>
      <c r="D5" s="14" t="s">
        <v>64</v>
      </c>
      <c r="E5" s="15"/>
      <c r="F5" s="15" t="s">
        <v>61</v>
      </c>
      <c r="G5" s="15" t="s">
        <v>65</v>
      </c>
      <c r="H5" s="15"/>
      <c r="I5" s="16" t="s">
        <v>66</v>
      </c>
      <c r="J5" s="15" t="s">
        <v>67</v>
      </c>
      <c r="K5" s="15"/>
      <c r="L5" s="15" t="s">
        <v>68</v>
      </c>
      <c r="M5" s="17" t="s">
        <v>69</v>
      </c>
    </row>
    <row r="6" spans="1:14" ht="66" customHeight="1" x14ac:dyDescent="0.25">
      <c r="A6" s="201"/>
      <c r="B6" s="12">
        <v>201564</v>
      </c>
      <c r="C6" s="13">
        <v>11079</v>
      </c>
      <c r="D6" s="14" t="s">
        <v>70</v>
      </c>
      <c r="E6" s="15"/>
      <c r="F6" s="15" t="s">
        <v>61</v>
      </c>
      <c r="G6" s="15"/>
      <c r="H6" s="15"/>
      <c r="I6" s="16"/>
      <c r="J6" s="15" t="s">
        <v>62</v>
      </c>
      <c r="K6" s="15"/>
      <c r="L6" s="15" t="s">
        <v>69</v>
      </c>
      <c r="M6" s="17" t="s">
        <v>69</v>
      </c>
    </row>
    <row r="7" spans="1:14" ht="66" customHeight="1" x14ac:dyDescent="0.25">
      <c r="A7" s="201"/>
      <c r="B7" s="12">
        <v>201561</v>
      </c>
      <c r="C7" s="13">
        <v>11079</v>
      </c>
      <c r="D7" s="14" t="s">
        <v>71</v>
      </c>
      <c r="E7" s="15" t="s">
        <v>61</v>
      </c>
      <c r="F7" s="15"/>
      <c r="G7" s="15" t="s">
        <v>72</v>
      </c>
      <c r="H7" s="15" t="s">
        <v>73</v>
      </c>
      <c r="I7" s="16" t="s">
        <v>74</v>
      </c>
      <c r="J7" s="15" t="s">
        <v>62</v>
      </c>
      <c r="K7" s="15">
        <v>1</v>
      </c>
      <c r="L7" s="15" t="s">
        <v>69</v>
      </c>
      <c r="M7" s="17" t="s">
        <v>75</v>
      </c>
    </row>
    <row r="8" spans="1:14" ht="66" customHeight="1" x14ac:dyDescent="0.25">
      <c r="A8" s="201"/>
      <c r="B8" s="12">
        <v>201563</v>
      </c>
      <c r="C8" s="13">
        <v>11079</v>
      </c>
      <c r="D8" s="14" t="s">
        <v>76</v>
      </c>
      <c r="E8" s="15" t="s">
        <v>61</v>
      </c>
      <c r="F8" s="15"/>
      <c r="G8" s="15" t="s">
        <v>77</v>
      </c>
      <c r="H8" s="15" t="s">
        <v>78</v>
      </c>
      <c r="I8" s="16" t="s">
        <v>79</v>
      </c>
      <c r="J8" s="15" t="s">
        <v>62</v>
      </c>
      <c r="K8" s="15">
        <v>1</v>
      </c>
      <c r="L8" s="15" t="s">
        <v>75</v>
      </c>
      <c r="M8" s="17" t="s">
        <v>75</v>
      </c>
    </row>
    <row r="9" spans="1:14" ht="66" customHeight="1" x14ac:dyDescent="0.25">
      <c r="A9" s="202"/>
      <c r="B9" s="12">
        <v>201565</v>
      </c>
      <c r="C9" s="13">
        <v>11079</v>
      </c>
      <c r="D9" s="14" t="s">
        <v>80</v>
      </c>
      <c r="E9" s="15"/>
      <c r="F9" s="15" t="s">
        <v>61</v>
      </c>
      <c r="G9" s="15" t="s">
        <v>81</v>
      </c>
      <c r="H9" s="15"/>
      <c r="I9" s="16"/>
      <c r="J9" s="15" t="s">
        <v>67</v>
      </c>
      <c r="K9" s="15"/>
      <c r="L9" s="15" t="s">
        <v>68</v>
      </c>
      <c r="M9" s="17" t="s">
        <v>63</v>
      </c>
    </row>
    <row r="10" spans="1:14" ht="90.75" customHeight="1" x14ac:dyDescent="0.25">
      <c r="A10" s="200" t="s">
        <v>82</v>
      </c>
      <c r="B10" s="12">
        <v>201579</v>
      </c>
      <c r="C10" s="13">
        <v>11444</v>
      </c>
      <c r="D10" s="14" t="s">
        <v>83</v>
      </c>
      <c r="E10" s="15"/>
      <c r="F10" s="15" t="s">
        <v>61</v>
      </c>
      <c r="G10" s="15" t="s">
        <v>84</v>
      </c>
      <c r="H10" s="15"/>
      <c r="I10" s="16"/>
      <c r="J10" s="15" t="s">
        <v>85</v>
      </c>
      <c r="K10" s="15"/>
      <c r="L10" s="15" t="s">
        <v>63</v>
      </c>
      <c r="M10" s="17" t="s">
        <v>63</v>
      </c>
    </row>
    <row r="11" spans="1:14" ht="93" customHeight="1" x14ac:dyDescent="0.25">
      <c r="A11" s="201"/>
      <c r="B11" s="12">
        <v>201582</v>
      </c>
      <c r="C11" s="13">
        <v>11444</v>
      </c>
      <c r="D11" s="14" t="s">
        <v>86</v>
      </c>
      <c r="E11" s="15" t="s">
        <v>61</v>
      </c>
      <c r="F11" s="15"/>
      <c r="G11" s="15" t="s">
        <v>87</v>
      </c>
      <c r="H11" s="15" t="s">
        <v>88</v>
      </c>
      <c r="I11" s="16" t="s">
        <v>89</v>
      </c>
      <c r="J11" s="15" t="s">
        <v>62</v>
      </c>
      <c r="K11" s="15">
        <v>3</v>
      </c>
      <c r="L11" s="15" t="s">
        <v>63</v>
      </c>
      <c r="M11" s="17" t="s">
        <v>63</v>
      </c>
    </row>
    <row r="12" spans="1:14" ht="66" customHeight="1" x14ac:dyDescent="0.25">
      <c r="A12" s="201"/>
      <c r="B12" s="12">
        <v>201585</v>
      </c>
      <c r="C12" s="13">
        <v>11444</v>
      </c>
      <c r="D12" s="14" t="s">
        <v>90</v>
      </c>
      <c r="E12" s="15" t="s">
        <v>61</v>
      </c>
      <c r="F12" s="15"/>
      <c r="G12" s="15" t="s">
        <v>91</v>
      </c>
      <c r="H12" s="15"/>
      <c r="I12" s="16" t="s">
        <v>92</v>
      </c>
      <c r="J12" s="15"/>
      <c r="K12" s="15"/>
      <c r="L12" s="15" t="s">
        <v>63</v>
      </c>
      <c r="M12" s="17" t="s">
        <v>63</v>
      </c>
    </row>
    <row r="13" spans="1:14" ht="66" customHeight="1" x14ac:dyDescent="0.25">
      <c r="A13" s="201"/>
      <c r="B13" s="12">
        <v>201584</v>
      </c>
      <c r="C13" s="13">
        <v>11444</v>
      </c>
      <c r="D13" s="14" t="s">
        <v>93</v>
      </c>
      <c r="E13" s="15"/>
      <c r="F13" s="15" t="s">
        <v>61</v>
      </c>
      <c r="G13" s="15" t="s">
        <v>94</v>
      </c>
      <c r="H13" s="15"/>
      <c r="I13" s="16"/>
      <c r="J13" s="15" t="s">
        <v>62</v>
      </c>
      <c r="K13" s="15"/>
      <c r="L13" s="15" t="s">
        <v>63</v>
      </c>
      <c r="M13" s="17" t="s">
        <v>63</v>
      </c>
    </row>
    <row r="14" spans="1:14" ht="85.5" customHeight="1" x14ac:dyDescent="0.25">
      <c r="A14" s="201"/>
      <c r="B14" s="12">
        <v>201580</v>
      </c>
      <c r="C14" s="13">
        <v>11444</v>
      </c>
      <c r="D14" s="14" t="s">
        <v>95</v>
      </c>
      <c r="E14" s="15" t="s">
        <v>61</v>
      </c>
      <c r="F14" s="15"/>
      <c r="G14" s="18" t="s">
        <v>96</v>
      </c>
      <c r="H14" s="15" t="s">
        <v>97</v>
      </c>
      <c r="I14" s="16" t="s">
        <v>98</v>
      </c>
      <c r="J14" s="15" t="s">
        <v>99</v>
      </c>
      <c r="K14" s="15">
        <v>2</v>
      </c>
      <c r="L14" s="15" t="s">
        <v>63</v>
      </c>
      <c r="M14" s="17" t="s">
        <v>63</v>
      </c>
    </row>
    <row r="15" spans="1:14" ht="77.25" customHeight="1" x14ac:dyDescent="0.25">
      <c r="A15" s="201"/>
      <c r="B15" s="12">
        <v>201583</v>
      </c>
      <c r="C15" s="13">
        <v>11444</v>
      </c>
      <c r="D15" s="14" t="s">
        <v>100</v>
      </c>
      <c r="E15" s="15" t="s">
        <v>61</v>
      </c>
      <c r="F15" s="15"/>
      <c r="G15" s="18" t="s">
        <v>101</v>
      </c>
      <c r="H15" s="15" t="s">
        <v>102</v>
      </c>
      <c r="I15" s="16" t="s">
        <v>103</v>
      </c>
      <c r="J15" s="15" t="s">
        <v>85</v>
      </c>
      <c r="K15" s="15" t="s">
        <v>102</v>
      </c>
      <c r="L15" s="15" t="s">
        <v>68</v>
      </c>
      <c r="M15" s="17" t="s">
        <v>63</v>
      </c>
    </row>
    <row r="16" spans="1:14" ht="115.5" customHeight="1" x14ac:dyDescent="0.25">
      <c r="A16" s="201"/>
      <c r="B16" s="12">
        <v>201581</v>
      </c>
      <c r="C16" s="13">
        <v>11444</v>
      </c>
      <c r="D16" s="14" t="s">
        <v>104</v>
      </c>
      <c r="E16" s="15" t="s">
        <v>61</v>
      </c>
      <c r="F16" s="15"/>
      <c r="G16" s="18" t="s">
        <v>105</v>
      </c>
      <c r="H16" s="15"/>
      <c r="I16" s="16" t="s">
        <v>92</v>
      </c>
      <c r="J16" s="15"/>
      <c r="K16" s="15"/>
      <c r="L16" s="15" t="s">
        <v>63</v>
      </c>
      <c r="M16" s="17" t="s">
        <v>63</v>
      </c>
    </row>
    <row r="17" spans="1:13" ht="144.75" customHeight="1" x14ac:dyDescent="0.25">
      <c r="A17" s="202"/>
      <c r="B17" s="12">
        <v>201586</v>
      </c>
      <c r="C17" s="13">
        <v>11444</v>
      </c>
      <c r="D17" s="14" t="s">
        <v>106</v>
      </c>
      <c r="E17" s="15" t="s">
        <v>61</v>
      </c>
      <c r="F17" s="15"/>
      <c r="G17" s="18" t="s">
        <v>107</v>
      </c>
      <c r="H17" s="15" t="s">
        <v>108</v>
      </c>
      <c r="I17" s="16" t="s">
        <v>109</v>
      </c>
      <c r="J17" s="15" t="s">
        <v>62</v>
      </c>
      <c r="K17" s="15">
        <v>2</v>
      </c>
      <c r="L17" s="15" t="s">
        <v>68</v>
      </c>
      <c r="M17" s="17" t="s">
        <v>69</v>
      </c>
    </row>
    <row r="18" spans="1:13" ht="66" customHeight="1" x14ac:dyDescent="0.25">
      <c r="A18" s="200" t="s">
        <v>110</v>
      </c>
      <c r="B18" s="12">
        <v>201568</v>
      </c>
      <c r="C18" s="13">
        <v>11079</v>
      </c>
      <c r="D18" s="14" t="s">
        <v>111</v>
      </c>
      <c r="E18" s="15" t="s">
        <v>61</v>
      </c>
      <c r="F18" s="15"/>
      <c r="G18" s="15" t="s">
        <v>112</v>
      </c>
      <c r="H18" s="15" t="s">
        <v>113</v>
      </c>
      <c r="I18" s="16" t="s">
        <v>114</v>
      </c>
      <c r="J18" s="15" t="s">
        <v>85</v>
      </c>
      <c r="K18" s="15">
        <v>1</v>
      </c>
      <c r="L18" s="15" t="s">
        <v>68</v>
      </c>
      <c r="M18" s="17" t="s">
        <v>115</v>
      </c>
    </row>
    <row r="19" spans="1:13" ht="66" customHeight="1" x14ac:dyDescent="0.25">
      <c r="A19" s="202"/>
      <c r="B19" s="12">
        <v>201567</v>
      </c>
      <c r="C19" s="13">
        <v>11079</v>
      </c>
      <c r="D19" s="14" t="s">
        <v>116</v>
      </c>
      <c r="E19" s="15"/>
      <c r="F19" s="15" t="s">
        <v>61</v>
      </c>
      <c r="G19" s="15" t="s">
        <v>117</v>
      </c>
      <c r="H19" s="15"/>
      <c r="I19" s="16"/>
      <c r="J19" s="15" t="s">
        <v>62</v>
      </c>
      <c r="K19" s="15"/>
      <c r="L19" s="15" t="s">
        <v>68</v>
      </c>
      <c r="M19" s="17" t="s">
        <v>75</v>
      </c>
    </row>
    <row r="20" spans="1:13" ht="66" customHeight="1" x14ac:dyDescent="0.25">
      <c r="A20" s="200" t="s">
        <v>118</v>
      </c>
      <c r="B20" s="12">
        <v>201567</v>
      </c>
      <c r="C20" s="13">
        <v>37043</v>
      </c>
      <c r="D20" s="14" t="s">
        <v>119</v>
      </c>
      <c r="E20" s="15" t="s">
        <v>61</v>
      </c>
      <c r="F20" s="15"/>
      <c r="G20" s="15" t="s">
        <v>120</v>
      </c>
      <c r="H20" s="15" t="s">
        <v>121</v>
      </c>
      <c r="I20" s="16" t="s">
        <v>122</v>
      </c>
      <c r="J20" s="15" t="s">
        <v>85</v>
      </c>
      <c r="K20" s="15">
        <v>2</v>
      </c>
      <c r="L20" s="15" t="s">
        <v>69</v>
      </c>
      <c r="M20" s="17" t="s">
        <v>69</v>
      </c>
    </row>
    <row r="21" spans="1:13" ht="66" customHeight="1" x14ac:dyDescent="0.25">
      <c r="A21" s="201"/>
      <c r="B21" s="12">
        <v>201600</v>
      </c>
      <c r="C21" s="13">
        <v>38504</v>
      </c>
      <c r="D21" s="19" t="s">
        <v>123</v>
      </c>
      <c r="E21" s="15" t="s">
        <v>61</v>
      </c>
      <c r="F21" s="15"/>
      <c r="G21" s="15" t="s">
        <v>124</v>
      </c>
      <c r="H21" s="15" t="s">
        <v>125</v>
      </c>
      <c r="I21" s="16" t="s">
        <v>126</v>
      </c>
      <c r="J21" s="15" t="s">
        <v>85</v>
      </c>
      <c r="K21" s="15">
        <v>2</v>
      </c>
      <c r="L21" s="15" t="s">
        <v>68</v>
      </c>
      <c r="M21" s="17" t="s">
        <v>63</v>
      </c>
    </row>
    <row r="22" spans="1:13" ht="99" customHeight="1" x14ac:dyDescent="0.25">
      <c r="A22" s="201"/>
      <c r="B22" s="12">
        <v>201601</v>
      </c>
      <c r="C22" s="13">
        <v>38504</v>
      </c>
      <c r="D22" s="19" t="s">
        <v>127</v>
      </c>
      <c r="E22" s="15"/>
      <c r="F22" s="15" t="s">
        <v>61</v>
      </c>
      <c r="G22" s="15"/>
      <c r="H22" s="15"/>
      <c r="I22" s="16"/>
      <c r="J22" s="15" t="s">
        <v>128</v>
      </c>
      <c r="K22" s="15"/>
      <c r="L22" s="15" t="s">
        <v>68</v>
      </c>
      <c r="M22" s="17" t="s">
        <v>69</v>
      </c>
    </row>
    <row r="23" spans="1:13" ht="66" customHeight="1" x14ac:dyDescent="0.25">
      <c r="A23" s="201"/>
      <c r="B23" s="12">
        <v>201599</v>
      </c>
      <c r="C23" s="13">
        <v>38504</v>
      </c>
      <c r="D23" s="19" t="s">
        <v>129</v>
      </c>
      <c r="E23" s="15" t="s">
        <v>61</v>
      </c>
      <c r="F23" s="15"/>
      <c r="G23" s="15" t="s">
        <v>130</v>
      </c>
      <c r="H23" s="15" t="s">
        <v>131</v>
      </c>
      <c r="I23" s="16" t="s">
        <v>132</v>
      </c>
      <c r="J23" s="15" t="s">
        <v>85</v>
      </c>
      <c r="K23" s="15">
        <v>2</v>
      </c>
      <c r="L23" s="15" t="s">
        <v>63</v>
      </c>
      <c r="M23" s="17" t="s">
        <v>63</v>
      </c>
    </row>
    <row r="24" spans="1:13" ht="66" customHeight="1" x14ac:dyDescent="0.25">
      <c r="A24" s="201"/>
      <c r="B24" s="12">
        <v>201597</v>
      </c>
      <c r="C24" s="13">
        <v>37043</v>
      </c>
      <c r="D24" s="14" t="s">
        <v>133</v>
      </c>
      <c r="E24" s="15"/>
      <c r="F24" s="15" t="s">
        <v>61</v>
      </c>
      <c r="G24" s="15" t="s">
        <v>134</v>
      </c>
      <c r="H24" s="15"/>
      <c r="I24" s="16"/>
      <c r="J24" s="15" t="s">
        <v>85</v>
      </c>
      <c r="K24" s="15"/>
      <c r="L24" s="15" t="s">
        <v>63</v>
      </c>
      <c r="M24" s="17" t="s">
        <v>63</v>
      </c>
    </row>
    <row r="25" spans="1:13" ht="66" customHeight="1" x14ac:dyDescent="0.25">
      <c r="A25" s="201"/>
      <c r="B25" s="12">
        <v>201596</v>
      </c>
      <c r="C25" s="13">
        <v>37043</v>
      </c>
      <c r="D25" s="14" t="s">
        <v>135</v>
      </c>
      <c r="E25" s="15"/>
      <c r="F25" s="15" t="s">
        <v>61</v>
      </c>
      <c r="G25" s="15"/>
      <c r="H25" s="15"/>
      <c r="I25" s="16"/>
      <c r="J25" s="15" t="s">
        <v>85</v>
      </c>
      <c r="K25" s="15"/>
      <c r="L25" s="15" t="s">
        <v>63</v>
      </c>
      <c r="M25" s="17" t="s">
        <v>63</v>
      </c>
    </row>
    <row r="26" spans="1:13" ht="66" customHeight="1" x14ac:dyDescent="0.25">
      <c r="A26" s="202"/>
      <c r="B26" s="12">
        <v>201598</v>
      </c>
      <c r="C26" s="13">
        <v>37043</v>
      </c>
      <c r="D26" s="14" t="s">
        <v>136</v>
      </c>
      <c r="E26" s="15" t="s">
        <v>61</v>
      </c>
      <c r="F26" s="15"/>
      <c r="G26" s="15"/>
      <c r="H26" s="15" t="s">
        <v>137</v>
      </c>
      <c r="I26" s="16" t="s">
        <v>138</v>
      </c>
      <c r="J26" s="15" t="s">
        <v>85</v>
      </c>
      <c r="K26" s="15">
        <v>4</v>
      </c>
      <c r="L26" s="15" t="s">
        <v>69</v>
      </c>
      <c r="M26" s="17" t="s">
        <v>69</v>
      </c>
    </row>
    <row r="27" spans="1:13" ht="90.75" customHeight="1" x14ac:dyDescent="0.25">
      <c r="A27" s="200" t="s">
        <v>139</v>
      </c>
      <c r="B27" s="20">
        <v>201553</v>
      </c>
      <c r="C27" s="21">
        <v>11079</v>
      </c>
      <c r="D27" s="19" t="s">
        <v>140</v>
      </c>
      <c r="E27" s="22"/>
      <c r="F27" s="22"/>
      <c r="G27" s="23" t="s">
        <v>141</v>
      </c>
      <c r="H27" s="22"/>
      <c r="I27" s="24" t="s">
        <v>142</v>
      </c>
      <c r="J27" s="22" t="s">
        <v>85</v>
      </c>
      <c r="K27" s="22"/>
      <c r="L27" s="22" t="s">
        <v>69</v>
      </c>
      <c r="M27" s="25" t="s">
        <v>63</v>
      </c>
    </row>
    <row r="28" spans="1:13" ht="66" customHeight="1" x14ac:dyDescent="0.25">
      <c r="A28" s="202"/>
      <c r="B28" s="20">
        <v>201556</v>
      </c>
      <c r="C28" s="21">
        <v>11079</v>
      </c>
      <c r="D28" s="19" t="s">
        <v>143</v>
      </c>
      <c r="E28" s="22"/>
      <c r="F28" s="22" t="s">
        <v>61</v>
      </c>
      <c r="G28" s="22" t="s">
        <v>144</v>
      </c>
      <c r="H28" s="22"/>
      <c r="I28" s="24"/>
      <c r="J28" s="22" t="s">
        <v>67</v>
      </c>
      <c r="K28" s="22"/>
      <c r="L28" s="22" t="s">
        <v>68</v>
      </c>
      <c r="M28" s="25" t="s">
        <v>69</v>
      </c>
    </row>
    <row r="29" spans="1:13" ht="94.5" customHeight="1" x14ac:dyDescent="0.25">
      <c r="A29" s="200" t="s">
        <v>145</v>
      </c>
      <c r="B29" s="12">
        <v>201557</v>
      </c>
      <c r="C29" s="13">
        <v>11079</v>
      </c>
      <c r="D29" s="14" t="s">
        <v>146</v>
      </c>
      <c r="E29" s="15"/>
      <c r="F29" s="15" t="s">
        <v>61</v>
      </c>
      <c r="G29" s="15"/>
      <c r="H29" s="15"/>
      <c r="I29" s="16"/>
      <c r="J29" s="15" t="s">
        <v>62</v>
      </c>
      <c r="K29" s="15"/>
      <c r="L29" s="15" t="s">
        <v>69</v>
      </c>
      <c r="M29" s="17" t="s">
        <v>69</v>
      </c>
    </row>
    <row r="30" spans="1:13" ht="30" x14ac:dyDescent="0.25">
      <c r="A30" s="201"/>
      <c r="B30" s="12">
        <v>201558</v>
      </c>
      <c r="C30" s="13">
        <v>11079</v>
      </c>
      <c r="D30" s="14" t="s">
        <v>147</v>
      </c>
      <c r="E30" s="15" t="s">
        <v>61</v>
      </c>
      <c r="F30" s="15"/>
      <c r="G30" s="15" t="s">
        <v>148</v>
      </c>
      <c r="H30" s="15" t="s">
        <v>149</v>
      </c>
      <c r="I30" s="16" t="s">
        <v>150</v>
      </c>
      <c r="J30" s="15" t="s">
        <v>62</v>
      </c>
      <c r="K30" s="15">
        <v>4</v>
      </c>
      <c r="L30" s="15" t="s">
        <v>63</v>
      </c>
      <c r="M30" s="17" t="s">
        <v>63</v>
      </c>
    </row>
    <row r="31" spans="1:13" ht="38.25" x14ac:dyDescent="0.25">
      <c r="A31" s="202"/>
      <c r="B31" s="12">
        <v>201559</v>
      </c>
      <c r="C31" s="13">
        <v>11079</v>
      </c>
      <c r="D31" s="14" t="s">
        <v>151</v>
      </c>
      <c r="E31" s="15"/>
      <c r="F31" s="15" t="s">
        <v>61</v>
      </c>
      <c r="G31" s="15"/>
      <c r="H31" s="15"/>
      <c r="I31" s="16"/>
      <c r="J31" s="15" t="s">
        <v>62</v>
      </c>
      <c r="K31" s="15"/>
      <c r="L31" s="15" t="s">
        <v>63</v>
      </c>
      <c r="M31" s="17" t="s">
        <v>63</v>
      </c>
    </row>
    <row r="32" spans="1:13" ht="48" customHeight="1" x14ac:dyDescent="0.25">
      <c r="A32" s="203" t="s">
        <v>42</v>
      </c>
      <c r="B32" s="26">
        <v>201570</v>
      </c>
      <c r="C32" s="27">
        <v>11079</v>
      </c>
      <c r="D32" s="28" t="s">
        <v>152</v>
      </c>
      <c r="E32" s="29"/>
      <c r="F32" s="29" t="s">
        <v>61</v>
      </c>
      <c r="G32" s="29"/>
      <c r="H32" s="29"/>
      <c r="I32" s="30"/>
      <c r="J32" s="29" t="s">
        <v>85</v>
      </c>
      <c r="K32" s="29"/>
      <c r="L32" s="29" t="s">
        <v>69</v>
      </c>
      <c r="M32" s="31" t="s">
        <v>69</v>
      </c>
    </row>
    <row r="33" spans="1:13" x14ac:dyDescent="0.25">
      <c r="A33" s="204"/>
      <c r="B33" s="26">
        <v>201569</v>
      </c>
      <c r="C33" s="27">
        <v>11079</v>
      </c>
      <c r="D33" s="28" t="s">
        <v>153</v>
      </c>
      <c r="E33" s="29"/>
      <c r="F33" s="29" t="s">
        <v>61</v>
      </c>
      <c r="G33" s="29"/>
      <c r="H33" s="29"/>
      <c r="I33" s="30"/>
      <c r="J33" s="29" t="s">
        <v>85</v>
      </c>
      <c r="K33" s="29"/>
      <c r="L33" s="29" t="s">
        <v>115</v>
      </c>
      <c r="M33" s="31" t="s">
        <v>115</v>
      </c>
    </row>
    <row r="34" spans="1:13" ht="38.25" x14ac:dyDescent="0.25">
      <c r="A34" s="205"/>
      <c r="B34" s="26">
        <v>201602</v>
      </c>
      <c r="C34" s="27">
        <v>46935</v>
      </c>
      <c r="D34" s="28" t="s">
        <v>154</v>
      </c>
      <c r="E34" s="29"/>
      <c r="F34" s="29" t="s">
        <v>61</v>
      </c>
      <c r="G34" s="29"/>
      <c r="H34" s="29"/>
      <c r="I34" s="30"/>
      <c r="J34" s="29"/>
      <c r="K34" s="29"/>
      <c r="L34" s="29" t="s">
        <v>68</v>
      </c>
      <c r="M34" s="31" t="s">
        <v>75</v>
      </c>
    </row>
    <row r="35" spans="1:13" ht="51.75" customHeight="1" x14ac:dyDescent="0.25">
      <c r="A35" s="206" t="s">
        <v>155</v>
      </c>
      <c r="B35" s="12">
        <v>201573</v>
      </c>
      <c r="C35" s="13">
        <v>11444</v>
      </c>
      <c r="D35" s="14" t="s">
        <v>156</v>
      </c>
      <c r="E35" s="15"/>
      <c r="F35" s="15" t="s">
        <v>61</v>
      </c>
      <c r="G35" s="15"/>
      <c r="H35" s="15" t="s">
        <v>157</v>
      </c>
      <c r="I35" s="16"/>
      <c r="J35" s="15" t="s">
        <v>85</v>
      </c>
      <c r="K35" s="15"/>
      <c r="L35" s="15" t="s">
        <v>75</v>
      </c>
      <c r="M35" s="17" t="s">
        <v>75</v>
      </c>
    </row>
    <row r="36" spans="1:13" ht="33.75" x14ac:dyDescent="0.25">
      <c r="A36" s="207"/>
      <c r="B36" s="12">
        <v>201574</v>
      </c>
      <c r="C36" s="13">
        <v>11444</v>
      </c>
      <c r="D36" s="14" t="s">
        <v>158</v>
      </c>
      <c r="E36" s="15" t="s">
        <v>61</v>
      </c>
      <c r="F36" s="15"/>
      <c r="G36" s="15" t="s">
        <v>159</v>
      </c>
      <c r="H36" s="15"/>
      <c r="I36" s="16" t="s">
        <v>160</v>
      </c>
      <c r="J36" s="15" t="s">
        <v>62</v>
      </c>
      <c r="K36" s="15">
        <v>5</v>
      </c>
      <c r="L36" s="15" t="s">
        <v>68</v>
      </c>
      <c r="M36" s="17" t="s">
        <v>115</v>
      </c>
    </row>
    <row r="37" spans="1:13" ht="42" customHeight="1" x14ac:dyDescent="0.25">
      <c r="A37" s="200" t="s">
        <v>161</v>
      </c>
      <c r="B37" s="12">
        <v>201572</v>
      </c>
      <c r="C37" s="13">
        <v>11444</v>
      </c>
      <c r="D37" s="14" t="s">
        <v>162</v>
      </c>
      <c r="E37" s="15"/>
      <c r="F37" s="15" t="s">
        <v>61</v>
      </c>
      <c r="G37" s="15"/>
      <c r="H37" s="15"/>
      <c r="I37" s="16"/>
      <c r="J37" s="15" t="s">
        <v>62</v>
      </c>
      <c r="K37" s="15"/>
      <c r="L37" s="15" t="s">
        <v>115</v>
      </c>
      <c r="M37" s="17" t="s">
        <v>115</v>
      </c>
    </row>
    <row r="38" spans="1:13" ht="51" x14ac:dyDescent="0.25">
      <c r="A38" s="202"/>
      <c r="B38" s="12">
        <v>201571</v>
      </c>
      <c r="C38" s="13">
        <v>11444</v>
      </c>
      <c r="D38" s="14" t="s">
        <v>163</v>
      </c>
      <c r="E38" s="15"/>
      <c r="F38" s="15" t="s">
        <v>61</v>
      </c>
      <c r="G38" s="15"/>
      <c r="H38" s="15"/>
      <c r="I38" s="16"/>
      <c r="J38" s="15" t="s">
        <v>85</v>
      </c>
      <c r="K38" s="15"/>
      <c r="L38" s="15" t="s">
        <v>115</v>
      </c>
      <c r="M38" s="17" t="s">
        <v>115</v>
      </c>
    </row>
    <row r="39" spans="1:13" ht="30" customHeight="1" x14ac:dyDescent="0.25">
      <c r="A39" s="200" t="s">
        <v>164</v>
      </c>
      <c r="B39" s="12">
        <v>201592</v>
      </c>
      <c r="C39" s="13">
        <v>37043</v>
      </c>
      <c r="D39" s="14" t="s">
        <v>165</v>
      </c>
      <c r="E39" s="15"/>
      <c r="F39" s="15" t="s">
        <v>61</v>
      </c>
      <c r="G39" s="15"/>
      <c r="H39" s="15"/>
      <c r="I39" s="16"/>
      <c r="J39" s="15" t="s">
        <v>128</v>
      </c>
      <c r="K39" s="15"/>
      <c r="L39" s="15" t="s">
        <v>63</v>
      </c>
      <c r="M39" s="17" t="s">
        <v>69</v>
      </c>
    </row>
    <row r="40" spans="1:13" ht="39.75" customHeight="1" x14ac:dyDescent="0.25">
      <c r="A40" s="201"/>
      <c r="B40" s="12">
        <v>201593</v>
      </c>
      <c r="C40" s="13">
        <v>37043</v>
      </c>
      <c r="D40" s="14" t="s">
        <v>166</v>
      </c>
      <c r="E40" s="15"/>
      <c r="F40" s="15" t="s">
        <v>61</v>
      </c>
      <c r="G40" s="15"/>
      <c r="H40" s="15"/>
      <c r="I40" s="16"/>
      <c r="J40" s="15" t="s">
        <v>99</v>
      </c>
      <c r="K40" s="15"/>
      <c r="L40" s="15" t="s">
        <v>68</v>
      </c>
      <c r="M40" s="17" t="s">
        <v>69</v>
      </c>
    </row>
    <row r="41" spans="1:13" ht="25.5" x14ac:dyDescent="0.25">
      <c r="A41" s="202"/>
      <c r="B41" s="12">
        <v>201594</v>
      </c>
      <c r="C41" s="13">
        <v>37043</v>
      </c>
      <c r="D41" s="14" t="s">
        <v>167</v>
      </c>
      <c r="E41" s="15"/>
      <c r="F41" s="15" t="s">
        <v>61</v>
      </c>
      <c r="G41" s="15"/>
      <c r="H41" s="15"/>
      <c r="I41" s="16"/>
      <c r="J41" s="15" t="s">
        <v>67</v>
      </c>
      <c r="K41" s="15"/>
      <c r="L41" s="15" t="s">
        <v>68</v>
      </c>
      <c r="M41" s="17" t="s">
        <v>69</v>
      </c>
    </row>
    <row r="42" spans="1:13" ht="49.5" customHeight="1" x14ac:dyDescent="0.25">
      <c r="A42" s="200" t="s">
        <v>168</v>
      </c>
      <c r="B42" s="12">
        <v>201591</v>
      </c>
      <c r="C42" s="13">
        <v>37043</v>
      </c>
      <c r="D42" s="14" t="s">
        <v>169</v>
      </c>
      <c r="E42" s="15"/>
      <c r="F42" s="15" t="s">
        <v>61</v>
      </c>
      <c r="G42" s="15"/>
      <c r="H42" s="15"/>
      <c r="I42" s="16"/>
      <c r="J42" s="15" t="s">
        <v>128</v>
      </c>
      <c r="K42" s="15"/>
      <c r="L42" s="15" t="s">
        <v>69</v>
      </c>
      <c r="M42" s="17" t="s">
        <v>69</v>
      </c>
    </row>
    <row r="43" spans="1:13" ht="60" x14ac:dyDescent="0.25">
      <c r="A43" s="201"/>
      <c r="B43" s="12">
        <v>201589</v>
      </c>
      <c r="C43" s="13">
        <v>37043</v>
      </c>
      <c r="D43" s="14" t="s">
        <v>170</v>
      </c>
      <c r="E43" s="15" t="s">
        <v>61</v>
      </c>
      <c r="F43" s="15"/>
      <c r="G43" s="18" t="s">
        <v>171</v>
      </c>
      <c r="H43" s="15"/>
      <c r="I43" s="16" t="s">
        <v>172</v>
      </c>
      <c r="J43" s="15" t="s">
        <v>85</v>
      </c>
      <c r="K43" s="15"/>
      <c r="L43" s="15" t="s">
        <v>75</v>
      </c>
      <c r="M43" s="17" t="s">
        <v>75</v>
      </c>
    </row>
    <row r="44" spans="1:13" ht="39" customHeight="1" x14ac:dyDescent="0.25">
      <c r="A44" s="201"/>
      <c r="B44" s="12">
        <v>201590</v>
      </c>
      <c r="C44" s="13">
        <v>37043</v>
      </c>
      <c r="D44" s="14" t="s">
        <v>173</v>
      </c>
      <c r="E44" s="15"/>
      <c r="F44" s="15" t="s">
        <v>61</v>
      </c>
      <c r="G44" s="15"/>
      <c r="H44" s="15"/>
      <c r="I44" s="16"/>
      <c r="J44" s="15" t="s">
        <v>128</v>
      </c>
      <c r="K44" s="15"/>
      <c r="L44" s="15" t="s">
        <v>75</v>
      </c>
      <c r="M44" s="17" t="s">
        <v>75</v>
      </c>
    </row>
    <row r="45" spans="1:13" ht="35.25" customHeight="1" x14ac:dyDescent="0.25">
      <c r="A45" s="202"/>
      <c r="B45" s="12">
        <v>201588</v>
      </c>
      <c r="C45" s="13">
        <v>37043</v>
      </c>
      <c r="D45" s="14" t="s">
        <v>174</v>
      </c>
      <c r="E45" s="15"/>
      <c r="F45" s="15" t="s">
        <v>61</v>
      </c>
      <c r="G45" s="15"/>
      <c r="H45" s="15"/>
      <c r="I45" s="16"/>
      <c r="J45" s="15" t="s">
        <v>128</v>
      </c>
      <c r="K45" s="15"/>
      <c r="L45" s="15" t="s">
        <v>75</v>
      </c>
      <c r="M45" s="17" t="s">
        <v>75</v>
      </c>
    </row>
    <row r="46" spans="1:13" ht="38.25" x14ac:dyDescent="0.25">
      <c r="A46" s="200" t="s">
        <v>175</v>
      </c>
      <c r="B46" s="12">
        <v>201578</v>
      </c>
      <c r="C46" s="13">
        <v>11444</v>
      </c>
      <c r="D46" s="14" t="s">
        <v>176</v>
      </c>
      <c r="E46" s="15"/>
      <c r="F46" s="15" t="s">
        <v>61</v>
      </c>
      <c r="G46" s="15"/>
      <c r="H46" s="15"/>
      <c r="I46" s="16"/>
      <c r="J46" s="15" t="s">
        <v>128</v>
      </c>
      <c r="K46" s="15"/>
      <c r="L46" s="15" t="s">
        <v>68</v>
      </c>
      <c r="M46" s="17" t="s">
        <v>63</v>
      </c>
    </row>
    <row r="47" spans="1:13" ht="60" x14ac:dyDescent="0.25">
      <c r="A47" s="201"/>
      <c r="B47" s="12">
        <v>201575</v>
      </c>
      <c r="C47" s="13">
        <v>11444</v>
      </c>
      <c r="D47" s="14" t="s">
        <v>177</v>
      </c>
      <c r="E47" s="15" t="s">
        <v>61</v>
      </c>
      <c r="F47" s="15"/>
      <c r="G47" s="18" t="s">
        <v>178</v>
      </c>
      <c r="H47" s="15" t="s">
        <v>73</v>
      </c>
      <c r="I47" s="16" t="s">
        <v>179</v>
      </c>
      <c r="J47" s="15" t="s">
        <v>67</v>
      </c>
      <c r="K47" s="15">
        <v>1</v>
      </c>
      <c r="L47" s="15" t="s">
        <v>63</v>
      </c>
      <c r="M47" s="17" t="s">
        <v>63</v>
      </c>
    </row>
    <row r="48" spans="1:13" ht="53.25" customHeight="1" x14ac:dyDescent="0.25">
      <c r="A48" s="201"/>
      <c r="B48" s="12">
        <v>201577</v>
      </c>
      <c r="C48" s="13">
        <v>11444</v>
      </c>
      <c r="D48" s="14" t="s">
        <v>180</v>
      </c>
      <c r="E48" s="15"/>
      <c r="F48" s="15" t="s">
        <v>61</v>
      </c>
      <c r="G48" s="15"/>
      <c r="H48" s="15"/>
      <c r="I48" s="16"/>
      <c r="J48" s="15" t="s">
        <v>128</v>
      </c>
      <c r="K48" s="15"/>
      <c r="L48" s="15" t="s">
        <v>68</v>
      </c>
      <c r="M48" s="17" t="s">
        <v>69</v>
      </c>
    </row>
    <row r="49" spans="1:13" ht="66.75" customHeight="1" x14ac:dyDescent="0.25">
      <c r="A49" s="202"/>
      <c r="B49" s="12">
        <v>201576</v>
      </c>
      <c r="C49" s="13">
        <v>11444</v>
      </c>
      <c r="D49" s="14" t="s">
        <v>181</v>
      </c>
      <c r="E49" s="15"/>
      <c r="F49" s="15" t="s">
        <v>61</v>
      </c>
      <c r="G49" s="15"/>
      <c r="H49" s="15"/>
      <c r="I49" s="16"/>
      <c r="J49" s="15" t="s">
        <v>67</v>
      </c>
      <c r="K49" s="15"/>
      <c r="L49" s="15" t="s">
        <v>75</v>
      </c>
      <c r="M49" s="17" t="s">
        <v>75</v>
      </c>
    </row>
    <row r="50" spans="1:13" ht="75" x14ac:dyDescent="0.25">
      <c r="A50" s="32" t="s">
        <v>182</v>
      </c>
      <c r="B50" s="12">
        <v>201552</v>
      </c>
      <c r="C50" s="13">
        <v>11079</v>
      </c>
      <c r="D50" s="14" t="s">
        <v>183</v>
      </c>
      <c r="E50" s="15" t="s">
        <v>61</v>
      </c>
      <c r="F50" s="15"/>
      <c r="G50" s="18" t="s">
        <v>184</v>
      </c>
      <c r="H50" s="15" t="s">
        <v>185</v>
      </c>
      <c r="I50" s="16" t="s">
        <v>186</v>
      </c>
      <c r="J50" s="15" t="s">
        <v>85</v>
      </c>
      <c r="K50" s="15">
        <v>3</v>
      </c>
      <c r="L50" s="15" t="s">
        <v>69</v>
      </c>
      <c r="M50" s="17" t="s">
        <v>63</v>
      </c>
    </row>
    <row r="51" spans="1:13" ht="45" x14ac:dyDescent="0.25">
      <c r="A51" s="32" t="s">
        <v>187</v>
      </c>
      <c r="B51" s="12">
        <v>201560</v>
      </c>
      <c r="C51" s="13">
        <v>11079</v>
      </c>
      <c r="D51" s="14" t="s">
        <v>188</v>
      </c>
      <c r="E51" s="15" t="s">
        <v>61</v>
      </c>
      <c r="F51" s="15"/>
      <c r="G51" s="15"/>
      <c r="H51" s="15" t="s">
        <v>189</v>
      </c>
      <c r="I51" s="16" t="s">
        <v>190</v>
      </c>
      <c r="J51" s="15" t="s">
        <v>62</v>
      </c>
      <c r="K51" s="15">
        <v>5</v>
      </c>
      <c r="L51" s="15" t="s">
        <v>63</v>
      </c>
      <c r="M51" s="17" t="s">
        <v>63</v>
      </c>
    </row>
    <row r="52" spans="1:13" x14ac:dyDescent="0.25">
      <c r="E52" s="33">
        <f>COUNTIF(E4:E51,"X")</f>
        <v>19</v>
      </c>
      <c r="F52" s="33">
        <f>COUNTIF(F4:F51,"X")</f>
        <v>28</v>
      </c>
    </row>
    <row r="54" spans="1:13" ht="30" x14ac:dyDescent="0.25">
      <c r="F54" s="33">
        <v>1</v>
      </c>
      <c r="G54" s="33" t="s">
        <v>191</v>
      </c>
    </row>
    <row r="56" spans="1:13" x14ac:dyDescent="0.25">
      <c r="F56" s="34">
        <f>+E52/48</f>
        <v>0.39583333333333331</v>
      </c>
    </row>
  </sheetData>
  <mergeCells count="20">
    <mergeCell ref="A1:M1"/>
    <mergeCell ref="A2:A3"/>
    <mergeCell ref="B2:D2"/>
    <mergeCell ref="E2:G2"/>
    <mergeCell ref="H2:I3"/>
    <mergeCell ref="J2:J3"/>
    <mergeCell ref="K2:K3"/>
    <mergeCell ref="L2:M2"/>
    <mergeCell ref="A46:A49"/>
    <mergeCell ref="A4:A9"/>
    <mergeCell ref="A10:A17"/>
    <mergeCell ref="A18:A19"/>
    <mergeCell ref="A20:A26"/>
    <mergeCell ref="A27:A28"/>
    <mergeCell ref="A29:A31"/>
    <mergeCell ref="A32:A34"/>
    <mergeCell ref="A35:A36"/>
    <mergeCell ref="A37:A38"/>
    <mergeCell ref="A39:A41"/>
    <mergeCell ref="A42:A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F1"/>
    </sheetView>
  </sheetViews>
  <sheetFormatPr baseColWidth="10" defaultRowHeight="15" x14ac:dyDescent="0.25"/>
  <cols>
    <col min="1" max="1" width="31.42578125" customWidth="1"/>
    <col min="2" max="2" width="11.28515625" customWidth="1"/>
    <col min="3" max="3" width="12" customWidth="1"/>
    <col min="4" max="4" width="11.85546875" customWidth="1"/>
    <col min="5" max="5" width="17.140625" hidden="1" customWidth="1"/>
    <col min="6" max="6" width="21.140625" customWidth="1"/>
    <col min="8" max="8" width="0" hidden="1" customWidth="1"/>
  </cols>
  <sheetData>
    <row r="1" spans="1:8" ht="45" customHeight="1" x14ac:dyDescent="0.25">
      <c r="A1" s="221" t="s">
        <v>193</v>
      </c>
      <c r="B1" s="221"/>
      <c r="C1" s="221"/>
      <c r="D1" s="221"/>
      <c r="E1" s="221"/>
      <c r="F1" s="221"/>
    </row>
    <row r="2" spans="1:8" ht="30.75" thickBot="1" x14ac:dyDescent="0.3">
      <c r="A2" s="35" t="s">
        <v>194</v>
      </c>
      <c r="B2" s="36" t="s">
        <v>195</v>
      </c>
      <c r="C2" s="36" t="s">
        <v>196</v>
      </c>
      <c r="D2" s="35" t="s">
        <v>197</v>
      </c>
      <c r="E2" s="37" t="s">
        <v>198</v>
      </c>
      <c r="F2" s="35" t="s">
        <v>192</v>
      </c>
    </row>
    <row r="3" spans="1:8" ht="30.75" thickTop="1" x14ac:dyDescent="0.25">
      <c r="A3" s="18" t="s">
        <v>199</v>
      </c>
      <c r="B3" s="38">
        <v>417</v>
      </c>
      <c r="C3" s="38">
        <v>387</v>
      </c>
      <c r="D3" s="38">
        <v>30</v>
      </c>
      <c r="E3" s="39"/>
      <c r="F3" s="39">
        <f>Tabla1[[#This Row],[Columna3]]/Tabla1[[#This Row],[Columna2]]</f>
        <v>0.92805755395683454</v>
      </c>
      <c r="H3">
        <f>Tabla1[[#This Row],[Columna4]]+Tabla1[[#This Row],[Columna3]]</f>
        <v>417</v>
      </c>
    </row>
    <row r="4" spans="1:8" ht="30" x14ac:dyDescent="0.25">
      <c r="A4" s="18" t="s">
        <v>200</v>
      </c>
      <c r="B4" s="38">
        <v>105</v>
      </c>
      <c r="C4" s="38">
        <v>105</v>
      </c>
      <c r="D4" s="38">
        <v>0</v>
      </c>
      <c r="E4" s="39"/>
      <c r="F4" s="39">
        <f>Tabla1[[#This Row],[Columna3]]/Tabla1[[#This Row],[Columna2]]</f>
        <v>1</v>
      </c>
      <c r="H4">
        <f>Tabla1[[#This Row],[Columna4]]+Tabla1[[#This Row],[Columna3]]</f>
        <v>105</v>
      </c>
    </row>
    <row r="5" spans="1:8" ht="30" x14ac:dyDescent="0.25">
      <c r="A5" s="18" t="s">
        <v>201</v>
      </c>
      <c r="B5" s="38">
        <v>157</v>
      </c>
      <c r="C5" s="38">
        <v>152</v>
      </c>
      <c r="D5" s="38">
        <v>5</v>
      </c>
      <c r="E5" s="40"/>
      <c r="F5" s="39">
        <f>Tabla1[[#This Row],[Columna3]]/Tabla1[[#This Row],[Columna2]]</f>
        <v>0.96815286624203822</v>
      </c>
      <c r="H5">
        <f>Tabla1[[#This Row],[Columna4]]+Tabla1[[#This Row],[Columna3]]</f>
        <v>157</v>
      </c>
    </row>
    <row r="6" spans="1:8" ht="39.950000000000003" customHeight="1" x14ac:dyDescent="0.25">
      <c r="A6" s="18" t="s">
        <v>202</v>
      </c>
      <c r="B6" s="38">
        <v>26</v>
      </c>
      <c r="C6" s="38">
        <v>26</v>
      </c>
      <c r="D6" s="38">
        <v>0</v>
      </c>
      <c r="E6" s="40"/>
      <c r="F6" s="39">
        <f>Tabla1[[#This Row],[Columna3]]/Tabla1[[#This Row],[Columna2]]</f>
        <v>1</v>
      </c>
      <c r="H6">
        <f>Tabla1[[#This Row],[Columna4]]+Tabla1[[#This Row],[Columna3]]</f>
        <v>26</v>
      </c>
    </row>
    <row r="7" spans="1:8" ht="30" x14ac:dyDescent="0.25">
      <c r="A7" s="18" t="s">
        <v>203</v>
      </c>
      <c r="B7" s="38">
        <v>132</v>
      </c>
      <c r="C7" s="38">
        <v>122</v>
      </c>
      <c r="D7" s="38">
        <v>10</v>
      </c>
      <c r="E7" s="40"/>
      <c r="F7" s="39">
        <f>Tabla1[[#This Row],[Columna3]]/Tabla1[[#This Row],[Columna2]]</f>
        <v>0.9242424242424242</v>
      </c>
      <c r="H7">
        <f>Tabla1[[#This Row],[Columna4]]+Tabla1[[#This Row],[Columna3]]</f>
        <v>132</v>
      </c>
    </row>
    <row r="8" spans="1:8" ht="30" x14ac:dyDescent="0.25">
      <c r="A8" s="18" t="s">
        <v>204</v>
      </c>
      <c r="B8" s="38">
        <v>85</v>
      </c>
      <c r="C8" s="38">
        <v>82</v>
      </c>
      <c r="D8" s="38">
        <v>3</v>
      </c>
      <c r="E8" s="40"/>
      <c r="F8" s="39">
        <f>Tabla1[[#This Row],[Columna3]]/Tabla1[[#This Row],[Columna2]]</f>
        <v>0.96470588235294119</v>
      </c>
      <c r="H8">
        <f>Tabla1[[#This Row],[Columna4]]+Tabla1[[#This Row],[Columna3]]</f>
        <v>85</v>
      </c>
    </row>
    <row r="9" spans="1:8" ht="39.950000000000003" customHeight="1" x14ac:dyDescent="0.25">
      <c r="A9" s="18" t="s">
        <v>205</v>
      </c>
      <c r="B9" s="38">
        <v>86</v>
      </c>
      <c r="C9" s="38">
        <v>85</v>
      </c>
      <c r="D9" s="38">
        <v>1</v>
      </c>
      <c r="E9" s="40"/>
      <c r="F9" s="39">
        <f>Tabla1[[#This Row],[Columna3]]/Tabla1[[#This Row],[Columna2]]</f>
        <v>0.98837209302325579</v>
      </c>
      <c r="H9">
        <f>Tabla1[[#This Row],[Columna4]]+Tabla1[[#This Row],[Columna3]]</f>
        <v>86</v>
      </c>
    </row>
    <row r="10" spans="1:8" x14ac:dyDescent="0.25">
      <c r="A10" s="18" t="s">
        <v>206</v>
      </c>
      <c r="B10" s="38">
        <v>24</v>
      </c>
      <c r="C10" s="38">
        <v>24</v>
      </c>
      <c r="D10" s="38">
        <v>0</v>
      </c>
      <c r="E10" s="40"/>
      <c r="F10" s="39">
        <f>Tabla1[[#This Row],[Columna3]]/Tabla1[[#This Row],[Columna2]]</f>
        <v>1</v>
      </c>
      <c r="H10">
        <f>Tabla1[[#This Row],[Columna4]]+Tabla1[[#This Row],[Columna3]]</f>
        <v>24</v>
      </c>
    </row>
    <row r="11" spans="1:8" ht="30" x14ac:dyDescent="0.25">
      <c r="A11" s="18" t="s">
        <v>207</v>
      </c>
      <c r="B11" s="38">
        <v>101</v>
      </c>
      <c r="C11" s="38">
        <v>95</v>
      </c>
      <c r="D11" s="38">
        <v>6</v>
      </c>
      <c r="E11" s="40"/>
      <c r="F11" s="39">
        <f>Tabla1[[#This Row],[Columna3]]/Tabla1[[#This Row],[Columna2]]</f>
        <v>0.94059405940594054</v>
      </c>
      <c r="H11">
        <f>Tabla1[[#This Row],[Columna4]]+Tabla1[[#This Row],[Columna3]]</f>
        <v>101</v>
      </c>
    </row>
    <row r="12" spans="1:8" x14ac:dyDescent="0.25">
      <c r="A12" s="18" t="s">
        <v>208</v>
      </c>
      <c r="B12" s="38">
        <v>22</v>
      </c>
      <c r="C12" s="38">
        <v>20</v>
      </c>
      <c r="D12" s="38">
        <v>2</v>
      </c>
      <c r="E12" s="40"/>
      <c r="F12" s="39">
        <f>Tabla1[[#This Row],[Columna3]]/Tabla1[[#This Row],[Columna2]]</f>
        <v>0.90909090909090906</v>
      </c>
      <c r="H12">
        <f>Tabla1[[#This Row],[Columna4]]+Tabla1[[#This Row],[Columna3]]</f>
        <v>22</v>
      </c>
    </row>
    <row r="13" spans="1:8" x14ac:dyDescent="0.25">
      <c r="A13" s="18" t="s">
        <v>209</v>
      </c>
      <c r="B13" s="38">
        <v>44</v>
      </c>
      <c r="C13" s="38">
        <v>38</v>
      </c>
      <c r="D13" s="38">
        <v>6</v>
      </c>
      <c r="E13" s="40"/>
      <c r="F13" s="39">
        <f>Tabla1[[#This Row],[Columna3]]/Tabla1[[#This Row],[Columna2]]</f>
        <v>0.86363636363636365</v>
      </c>
      <c r="H13">
        <f>Tabla1[[#This Row],[Columna4]]+Tabla1[[#This Row],[Columna3]]</f>
        <v>44</v>
      </c>
    </row>
    <row r="14" spans="1:8" ht="30" x14ac:dyDescent="0.25">
      <c r="A14" s="43" t="s">
        <v>210</v>
      </c>
      <c r="B14" s="44">
        <v>4</v>
      </c>
      <c r="C14" s="44">
        <v>2</v>
      </c>
      <c r="D14" s="44">
        <v>2</v>
      </c>
      <c r="E14" s="45"/>
      <c r="F14" s="46">
        <f>Tabla1[[#This Row],[Columna3]]/Tabla1[[#This Row],[Columna2]]</f>
        <v>0.5</v>
      </c>
      <c r="H14">
        <f>Tabla1[[#This Row],[Columna4]]+Tabla1[[#This Row],[Columna3]]</f>
        <v>4</v>
      </c>
    </row>
    <row r="15" spans="1:8" x14ac:dyDescent="0.25">
      <c r="A15" s="18" t="s">
        <v>211</v>
      </c>
      <c r="B15" s="38">
        <v>23</v>
      </c>
      <c r="C15" s="38">
        <v>23</v>
      </c>
      <c r="D15" s="38">
        <v>0</v>
      </c>
      <c r="E15" s="40"/>
      <c r="F15" s="39">
        <f>Tabla1[[#This Row],[Columna3]]/Tabla1[[#This Row],[Columna2]]</f>
        <v>1</v>
      </c>
      <c r="H15">
        <f>Tabla1[[#This Row],[Columna4]]+Tabla1[[#This Row],[Columna3]]</f>
        <v>23</v>
      </c>
    </row>
    <row r="16" spans="1:8" ht="39.950000000000003" customHeight="1" x14ac:dyDescent="0.25">
      <c r="A16" s="41" t="s">
        <v>212</v>
      </c>
      <c r="B16" s="38">
        <f>SUM(B3:B15)</f>
        <v>1226</v>
      </c>
      <c r="C16" s="38">
        <f>SUM(C3:C15)</f>
        <v>1161</v>
      </c>
      <c r="D16" s="38">
        <f>SUM(D3:D15)</f>
        <v>65</v>
      </c>
      <c r="E16" s="40"/>
      <c r="F16" s="39">
        <f>Tabla1[[#This Row],[Columna3]]/Tabla1[[#This Row],[Columna2]]</f>
        <v>0.94698205546492664</v>
      </c>
      <c r="H16">
        <f>Tabla1[[#This Row],[Columna4]]+Tabla1[[#This Row],[Columna3]]</f>
        <v>1226</v>
      </c>
    </row>
    <row r="17" spans="2:6" x14ac:dyDescent="0.25">
      <c r="B17" s="42"/>
      <c r="C17" s="42"/>
      <c r="D17" s="42"/>
      <c r="E17" s="42"/>
      <c r="F17" s="42"/>
    </row>
  </sheetData>
  <mergeCells count="1">
    <mergeCell ref="A1:F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M31"/>
  <sheetViews>
    <sheetView workbookViewId="0">
      <selection activeCell="J11" sqref="J11"/>
    </sheetView>
  </sheetViews>
  <sheetFormatPr baseColWidth="10" defaultRowHeight="15" x14ac:dyDescent="0.25"/>
  <cols>
    <col min="10" max="10" width="19.140625" customWidth="1"/>
  </cols>
  <sheetData>
    <row r="2" spans="1:13" ht="56.25" x14ac:dyDescent="0.25">
      <c r="A2" s="47" t="s">
        <v>214</v>
      </c>
      <c r="B2" s="48" t="s">
        <v>215</v>
      </c>
    </row>
    <row r="3" spans="1:13" x14ac:dyDescent="0.25">
      <c r="A3" s="47" t="s">
        <v>216</v>
      </c>
      <c r="B3" s="48" t="s">
        <v>128</v>
      </c>
    </row>
    <row r="4" spans="1:13" ht="33.75" x14ac:dyDescent="0.25">
      <c r="A4" s="47" t="s">
        <v>217</v>
      </c>
      <c r="B4" s="49" t="s">
        <v>218</v>
      </c>
    </row>
    <row r="5" spans="1:13" ht="36" x14ac:dyDescent="0.25">
      <c r="A5" s="50" t="s">
        <v>219</v>
      </c>
      <c r="B5" s="50" t="s">
        <v>220</v>
      </c>
      <c r="C5" s="50" t="s">
        <v>221</v>
      </c>
      <c r="D5" s="50" t="s">
        <v>222</v>
      </c>
      <c r="E5" s="50" t="s">
        <v>223</v>
      </c>
      <c r="I5" s="50" t="s">
        <v>224</v>
      </c>
    </row>
    <row r="6" spans="1:13" ht="145.5" customHeight="1" x14ac:dyDescent="0.25">
      <c r="A6" s="225"/>
      <c r="B6" s="225"/>
      <c r="C6" s="225"/>
      <c r="D6" s="225">
        <v>100</v>
      </c>
      <c r="E6" s="226">
        <v>43109</v>
      </c>
      <c r="I6" s="222" t="s">
        <v>227</v>
      </c>
      <c r="J6" s="222"/>
      <c r="K6" s="222"/>
      <c r="L6" s="222"/>
    </row>
    <row r="7" spans="1:13" ht="13.5" customHeight="1" x14ac:dyDescent="0.25">
      <c r="A7" s="225"/>
      <c r="B7" s="225"/>
      <c r="C7" s="225"/>
      <c r="D7" s="225"/>
      <c r="E7" s="226"/>
      <c r="I7" s="53"/>
      <c r="J7" s="53"/>
      <c r="K7" s="53"/>
      <c r="L7" s="53"/>
    </row>
    <row r="8" spans="1:13" x14ac:dyDescent="0.25">
      <c r="A8" s="223"/>
      <c r="B8" s="223"/>
      <c r="C8" s="223"/>
      <c r="D8" s="223"/>
      <c r="E8" s="223"/>
    </row>
    <row r="11" spans="1:13" ht="135" x14ac:dyDescent="0.25">
      <c r="A11" s="47" t="s">
        <v>214</v>
      </c>
      <c r="B11" s="48" t="s">
        <v>228</v>
      </c>
    </row>
    <row r="12" spans="1:13" x14ac:dyDescent="0.25">
      <c r="A12" s="47" t="s">
        <v>216</v>
      </c>
      <c r="B12" s="48" t="s">
        <v>85</v>
      </c>
    </row>
    <row r="13" spans="1:13" ht="33.75" x14ac:dyDescent="0.25">
      <c r="A13" s="47" t="s">
        <v>217</v>
      </c>
      <c r="B13" s="49" t="s">
        <v>218</v>
      </c>
    </row>
    <row r="14" spans="1:13" ht="36" x14ac:dyDescent="0.25">
      <c r="A14" s="50" t="s">
        <v>219</v>
      </c>
      <c r="B14" s="50" t="s">
        <v>220</v>
      </c>
      <c r="C14" s="50" t="s">
        <v>221</v>
      </c>
      <c r="D14" s="50" t="s">
        <v>222</v>
      </c>
      <c r="E14" s="50" t="s">
        <v>223</v>
      </c>
      <c r="G14" s="224" t="s">
        <v>225</v>
      </c>
      <c r="H14" s="224"/>
      <c r="I14" s="224"/>
      <c r="J14" s="50" t="s">
        <v>224</v>
      </c>
    </row>
    <row r="15" spans="1:13" ht="114.75" customHeight="1" x14ac:dyDescent="0.25">
      <c r="A15" s="225"/>
      <c r="B15" s="225"/>
      <c r="C15" s="225"/>
      <c r="D15" s="225">
        <v>100</v>
      </c>
      <c r="E15" s="226">
        <v>43014</v>
      </c>
      <c r="F15" s="225"/>
      <c r="G15" s="225"/>
      <c r="H15" s="225"/>
      <c r="I15" s="225"/>
      <c r="J15" s="222" t="s">
        <v>229</v>
      </c>
      <c r="K15" s="222"/>
      <c r="L15" s="222"/>
      <c r="M15" s="222"/>
    </row>
    <row r="16" spans="1:13" ht="69.75" customHeight="1" x14ac:dyDescent="0.25">
      <c r="A16" s="225"/>
      <c r="B16" s="225"/>
      <c r="C16" s="225"/>
      <c r="D16" s="225"/>
      <c r="E16" s="226"/>
      <c r="F16" s="225"/>
      <c r="G16" s="48"/>
      <c r="H16" s="51" t="s">
        <v>226</v>
      </c>
      <c r="I16" s="52"/>
      <c r="J16" s="222" t="s">
        <v>230</v>
      </c>
      <c r="K16" s="222"/>
      <c r="L16" s="222"/>
      <c r="M16" s="222"/>
    </row>
    <row r="17" spans="1:13" x14ac:dyDescent="0.25">
      <c r="A17" s="225"/>
      <c r="B17" s="225"/>
      <c r="C17" s="225"/>
      <c r="D17" s="225">
        <v>100</v>
      </c>
      <c r="E17" s="226">
        <v>42929</v>
      </c>
      <c r="F17" s="225"/>
      <c r="G17" s="225"/>
      <c r="H17" s="225"/>
      <c r="I17" s="225"/>
    </row>
    <row r="18" spans="1:13" x14ac:dyDescent="0.25">
      <c r="A18" s="225"/>
      <c r="B18" s="225"/>
      <c r="C18" s="225"/>
      <c r="D18" s="225"/>
      <c r="E18" s="226"/>
      <c r="F18" s="225"/>
      <c r="G18" s="225"/>
      <c r="H18" s="225"/>
      <c r="I18" s="225"/>
    </row>
    <row r="19" spans="1:13" x14ac:dyDescent="0.25">
      <c r="A19" s="223"/>
      <c r="B19" s="223"/>
      <c r="C19" s="223"/>
      <c r="D19" s="223"/>
      <c r="E19" s="223"/>
    </row>
    <row r="24" spans="1:13" ht="123.75" x14ac:dyDescent="0.25">
      <c r="A24" s="47" t="s">
        <v>214</v>
      </c>
      <c r="B24" s="48" t="s">
        <v>231</v>
      </c>
    </row>
    <row r="25" spans="1:13" x14ac:dyDescent="0.25">
      <c r="A25" s="47" t="s">
        <v>216</v>
      </c>
      <c r="B25" s="48" t="s">
        <v>67</v>
      </c>
    </row>
    <row r="26" spans="1:13" ht="33.75" x14ac:dyDescent="0.25">
      <c r="A26" s="47" t="s">
        <v>217</v>
      </c>
      <c r="B26" s="49" t="s">
        <v>218</v>
      </c>
    </row>
    <row r="27" spans="1:13" ht="36" x14ac:dyDescent="0.25">
      <c r="A27" s="50" t="s">
        <v>219</v>
      </c>
      <c r="B27" s="50" t="s">
        <v>220</v>
      </c>
      <c r="C27" s="50" t="s">
        <v>221</v>
      </c>
      <c r="D27" s="50" t="s">
        <v>222</v>
      </c>
      <c r="E27" s="50" t="s">
        <v>223</v>
      </c>
      <c r="G27" s="224" t="s">
        <v>225</v>
      </c>
      <c r="H27" s="224"/>
      <c r="I27" s="224"/>
      <c r="J27" s="50" t="s">
        <v>224</v>
      </c>
    </row>
    <row r="28" spans="1:13" ht="93" customHeight="1" x14ac:dyDescent="0.25">
      <c r="A28" s="225"/>
      <c r="B28" s="225"/>
      <c r="C28" s="225"/>
      <c r="D28" s="225">
        <v>100</v>
      </c>
      <c r="E28" s="226">
        <v>43109</v>
      </c>
      <c r="F28" s="225"/>
      <c r="G28" s="225"/>
      <c r="H28" s="225"/>
      <c r="I28" s="225"/>
      <c r="J28" s="222" t="s">
        <v>233</v>
      </c>
      <c r="K28" s="222"/>
      <c r="L28" s="222"/>
      <c r="M28" s="222"/>
    </row>
    <row r="29" spans="1:13" ht="21.75" customHeight="1" x14ac:dyDescent="0.25">
      <c r="A29" s="225"/>
      <c r="B29" s="225"/>
      <c r="C29" s="225"/>
      <c r="D29" s="225"/>
      <c r="E29" s="226"/>
      <c r="F29" s="225"/>
      <c r="G29" s="48"/>
      <c r="H29" s="51" t="s">
        <v>226</v>
      </c>
      <c r="I29" s="52"/>
    </row>
    <row r="30" spans="1:13" ht="95.25" customHeight="1" x14ac:dyDescent="0.25">
      <c r="A30" s="225"/>
      <c r="B30" s="225"/>
      <c r="C30" s="225"/>
      <c r="D30" s="225">
        <v>100</v>
      </c>
      <c r="E30" s="226">
        <v>42929</v>
      </c>
      <c r="F30" s="225"/>
      <c r="G30" s="225"/>
      <c r="H30" s="225"/>
      <c r="I30" s="225"/>
      <c r="J30" s="222" t="s">
        <v>232</v>
      </c>
      <c r="K30" s="222"/>
      <c r="L30" s="222"/>
      <c r="M30" s="222"/>
    </row>
    <row r="31" spans="1:13" ht="34.5" customHeight="1" x14ac:dyDescent="0.25">
      <c r="A31" s="225"/>
      <c r="B31" s="225"/>
      <c r="C31" s="225"/>
      <c r="D31" s="225"/>
      <c r="E31" s="226"/>
      <c r="F31" s="225"/>
      <c r="G31" s="48"/>
      <c r="H31" s="51" t="s">
        <v>226</v>
      </c>
      <c r="I31" s="52"/>
    </row>
  </sheetData>
  <mergeCells count="43">
    <mergeCell ref="F28:F29"/>
    <mergeCell ref="J16:M16"/>
    <mergeCell ref="J28:M28"/>
    <mergeCell ref="J30:M30"/>
    <mergeCell ref="G28:I28"/>
    <mergeCell ref="F30:F31"/>
    <mergeCell ref="G30:I30"/>
    <mergeCell ref="G27:I27"/>
    <mergeCell ref="F17:F18"/>
    <mergeCell ref="G17:I17"/>
    <mergeCell ref="G18:I18"/>
    <mergeCell ref="A30:A31"/>
    <mergeCell ref="B30:B31"/>
    <mergeCell ref="C30:C31"/>
    <mergeCell ref="D30:D31"/>
    <mergeCell ref="E30:E31"/>
    <mergeCell ref="A28:A29"/>
    <mergeCell ref="B28:B29"/>
    <mergeCell ref="C28:C29"/>
    <mergeCell ref="D28:D29"/>
    <mergeCell ref="E28:E29"/>
    <mergeCell ref="E6:E7"/>
    <mergeCell ref="A17:A18"/>
    <mergeCell ref="B17:B18"/>
    <mergeCell ref="C17:C18"/>
    <mergeCell ref="D17:D18"/>
    <mergeCell ref="E17:E18"/>
    <mergeCell ref="J15:M15"/>
    <mergeCell ref="A19:E19"/>
    <mergeCell ref="A8:E8"/>
    <mergeCell ref="I6:L6"/>
    <mergeCell ref="G14:I14"/>
    <mergeCell ref="A15:A16"/>
    <mergeCell ref="B15:B16"/>
    <mergeCell ref="C15:C16"/>
    <mergeCell ref="D15:D16"/>
    <mergeCell ref="E15:E16"/>
    <mergeCell ref="F15:F16"/>
    <mergeCell ref="G15:I15"/>
    <mergeCell ref="A6:A7"/>
    <mergeCell ref="B6:B7"/>
    <mergeCell ref="C6:C7"/>
    <mergeCell ref="D6:D7"/>
  </mergeCells>
  <pageMargins left="0.7" right="0.7" top="0.75" bottom="0.75" header="0.3" footer="0.3"/>
  <drawing r:id="rId1"/>
  <legacyDrawing r:id="rId2"/>
  <controls>
    <mc:AlternateContent xmlns:mc="http://schemas.openxmlformats.org/markup-compatibility/2006">
      <mc:Choice Requires="x14">
        <control shapeId="5206" r:id="rId3" name="Control 86">
          <controlPr defaultSize="0" r:id="rId4">
            <anchor moveWithCells="1">
              <from>
                <xdr:col>5</xdr:col>
                <xdr:colOff>0</xdr:colOff>
                <xdr:row>31</xdr:row>
                <xdr:rowOff>0</xdr:rowOff>
              </from>
              <to>
                <xdr:col>8</xdr:col>
                <xdr:colOff>314325</xdr:colOff>
                <xdr:row>34</xdr:row>
                <xdr:rowOff>180975</xdr:rowOff>
              </to>
            </anchor>
          </controlPr>
        </control>
      </mc:Choice>
      <mc:Fallback>
        <control shapeId="5206" r:id="rId3" name="Control 86"/>
      </mc:Fallback>
    </mc:AlternateContent>
    <mc:AlternateContent xmlns:mc="http://schemas.openxmlformats.org/markup-compatibility/2006">
      <mc:Choice Requires="x14">
        <control shapeId="5205" r:id="rId5" name="Control 85">
          <controlPr defaultSize="0" r:id="rId6">
            <anchor moveWithCells="1">
              <from>
                <xdr:col>2</xdr:col>
                <xdr:colOff>0</xdr:colOff>
                <xdr:row>31</xdr:row>
                <xdr:rowOff>0</xdr:rowOff>
              </from>
              <to>
                <xdr:col>3</xdr:col>
                <xdr:colOff>533400</xdr:colOff>
                <xdr:row>32</xdr:row>
                <xdr:rowOff>38100</xdr:rowOff>
              </to>
            </anchor>
          </controlPr>
        </control>
      </mc:Choice>
      <mc:Fallback>
        <control shapeId="5205" r:id="rId5" name="Control 85"/>
      </mc:Fallback>
    </mc:AlternateContent>
    <mc:AlternateContent xmlns:mc="http://schemas.openxmlformats.org/markup-compatibility/2006">
      <mc:Choice Requires="x14">
        <control shapeId="5204" r:id="rId7" name="Control 84">
          <controlPr defaultSize="0" r:id="rId6">
            <anchor moveWithCells="1">
              <from>
                <xdr:col>1</xdr:col>
                <xdr:colOff>0</xdr:colOff>
                <xdr:row>31</xdr:row>
                <xdr:rowOff>0</xdr:rowOff>
              </from>
              <to>
                <xdr:col>2</xdr:col>
                <xdr:colOff>533400</xdr:colOff>
                <xdr:row>32</xdr:row>
                <xdr:rowOff>38100</xdr:rowOff>
              </to>
            </anchor>
          </controlPr>
        </control>
      </mc:Choice>
      <mc:Fallback>
        <control shapeId="5204" r:id="rId7" name="Control 84"/>
      </mc:Fallback>
    </mc:AlternateContent>
    <mc:AlternateContent xmlns:mc="http://schemas.openxmlformats.org/markup-compatibility/2006">
      <mc:Choice Requires="x14">
        <control shapeId="5203" r:id="rId8" name="Control 83">
          <controlPr defaultSize="0" r:id="rId6">
            <anchor moveWithCells="1">
              <from>
                <xdr:col>0</xdr:col>
                <xdr:colOff>0</xdr:colOff>
                <xdr:row>31</xdr:row>
                <xdr:rowOff>0</xdr:rowOff>
              </from>
              <to>
                <xdr:col>1</xdr:col>
                <xdr:colOff>533400</xdr:colOff>
                <xdr:row>32</xdr:row>
                <xdr:rowOff>38100</xdr:rowOff>
              </to>
            </anchor>
          </controlPr>
        </control>
      </mc:Choice>
      <mc:Fallback>
        <control shapeId="5203" r:id="rId8" name="Control 83"/>
      </mc:Fallback>
    </mc:AlternateContent>
    <mc:AlternateContent xmlns:mc="http://schemas.openxmlformats.org/markup-compatibility/2006">
      <mc:Choice Requires="x14">
        <control shapeId="5201" r:id="rId9" name="Control 81">
          <controlPr defaultSize="0" r:id="rId4">
            <anchor moveWithCells="1">
              <from>
                <xdr:col>5</xdr:col>
                <xdr:colOff>0</xdr:colOff>
                <xdr:row>31</xdr:row>
                <xdr:rowOff>0</xdr:rowOff>
              </from>
              <to>
                <xdr:col>8</xdr:col>
                <xdr:colOff>314325</xdr:colOff>
                <xdr:row>34</xdr:row>
                <xdr:rowOff>180975</xdr:rowOff>
              </to>
            </anchor>
          </controlPr>
        </control>
      </mc:Choice>
      <mc:Fallback>
        <control shapeId="5201" r:id="rId9" name="Control 81"/>
      </mc:Fallback>
    </mc:AlternateContent>
    <mc:AlternateContent xmlns:mc="http://schemas.openxmlformats.org/markup-compatibility/2006">
      <mc:Choice Requires="x14">
        <control shapeId="5200" r:id="rId10" name="Control 80">
          <controlPr defaultSize="0" r:id="rId11">
            <anchor moveWithCells="1">
              <from>
                <xdr:col>2</xdr:col>
                <xdr:colOff>0</xdr:colOff>
                <xdr:row>31</xdr:row>
                <xdr:rowOff>0</xdr:rowOff>
              </from>
              <to>
                <xdr:col>3</xdr:col>
                <xdr:colOff>533400</xdr:colOff>
                <xdr:row>32</xdr:row>
                <xdr:rowOff>38100</xdr:rowOff>
              </to>
            </anchor>
          </controlPr>
        </control>
      </mc:Choice>
      <mc:Fallback>
        <control shapeId="5200" r:id="rId10" name="Control 80"/>
      </mc:Fallback>
    </mc:AlternateContent>
    <mc:AlternateContent xmlns:mc="http://schemas.openxmlformats.org/markup-compatibility/2006">
      <mc:Choice Requires="x14">
        <control shapeId="5199" r:id="rId12" name="Control 79">
          <controlPr defaultSize="0" r:id="rId13">
            <anchor moveWithCells="1">
              <from>
                <xdr:col>1</xdr:col>
                <xdr:colOff>0</xdr:colOff>
                <xdr:row>31</xdr:row>
                <xdr:rowOff>0</xdr:rowOff>
              </from>
              <to>
                <xdr:col>2</xdr:col>
                <xdr:colOff>533400</xdr:colOff>
                <xdr:row>32</xdr:row>
                <xdr:rowOff>38100</xdr:rowOff>
              </to>
            </anchor>
          </controlPr>
        </control>
      </mc:Choice>
      <mc:Fallback>
        <control shapeId="5199" r:id="rId12" name="Control 79"/>
      </mc:Fallback>
    </mc:AlternateContent>
    <mc:AlternateContent xmlns:mc="http://schemas.openxmlformats.org/markup-compatibility/2006">
      <mc:Choice Requires="x14">
        <control shapeId="5198" r:id="rId14" name="Control 78">
          <controlPr defaultSize="0" r:id="rId15">
            <anchor moveWithCells="1">
              <from>
                <xdr:col>0</xdr:col>
                <xdr:colOff>0</xdr:colOff>
                <xdr:row>31</xdr:row>
                <xdr:rowOff>0</xdr:rowOff>
              </from>
              <to>
                <xdr:col>1</xdr:col>
                <xdr:colOff>533400</xdr:colOff>
                <xdr:row>32</xdr:row>
                <xdr:rowOff>38100</xdr:rowOff>
              </to>
            </anchor>
          </controlPr>
        </control>
      </mc:Choice>
      <mc:Fallback>
        <control shapeId="5198" r:id="rId14" name="Control 78"/>
      </mc:Fallback>
    </mc:AlternateContent>
    <mc:AlternateContent xmlns:mc="http://schemas.openxmlformats.org/markup-compatibility/2006">
      <mc:Choice Requires="x14">
        <control shapeId="5196" r:id="rId16" name="Control 76">
          <controlPr defaultSize="0" r:id="rId4">
            <anchor moveWithCells="1">
              <from>
                <xdr:col>5</xdr:col>
                <xdr:colOff>0</xdr:colOff>
                <xdr:row>31</xdr:row>
                <xdr:rowOff>0</xdr:rowOff>
              </from>
              <to>
                <xdr:col>8</xdr:col>
                <xdr:colOff>314325</xdr:colOff>
                <xdr:row>34</xdr:row>
                <xdr:rowOff>180975</xdr:rowOff>
              </to>
            </anchor>
          </controlPr>
        </control>
      </mc:Choice>
      <mc:Fallback>
        <control shapeId="5196" r:id="rId16" name="Control 76"/>
      </mc:Fallback>
    </mc:AlternateContent>
    <mc:AlternateContent xmlns:mc="http://schemas.openxmlformats.org/markup-compatibility/2006">
      <mc:Choice Requires="x14">
        <control shapeId="5195" r:id="rId17" name="Control 75">
          <controlPr defaultSize="0" r:id="rId18">
            <anchor moveWithCells="1">
              <from>
                <xdr:col>2</xdr:col>
                <xdr:colOff>0</xdr:colOff>
                <xdr:row>31</xdr:row>
                <xdr:rowOff>0</xdr:rowOff>
              </from>
              <to>
                <xdr:col>3</xdr:col>
                <xdr:colOff>533400</xdr:colOff>
                <xdr:row>32</xdr:row>
                <xdr:rowOff>38100</xdr:rowOff>
              </to>
            </anchor>
          </controlPr>
        </control>
      </mc:Choice>
      <mc:Fallback>
        <control shapeId="5195" r:id="rId17" name="Control 75"/>
      </mc:Fallback>
    </mc:AlternateContent>
    <mc:AlternateContent xmlns:mc="http://schemas.openxmlformats.org/markup-compatibility/2006">
      <mc:Choice Requires="x14">
        <control shapeId="5194" r:id="rId19" name="Control 74">
          <controlPr defaultSize="0" r:id="rId20">
            <anchor moveWithCells="1">
              <from>
                <xdr:col>1</xdr:col>
                <xdr:colOff>0</xdr:colOff>
                <xdr:row>31</xdr:row>
                <xdr:rowOff>0</xdr:rowOff>
              </from>
              <to>
                <xdr:col>2</xdr:col>
                <xdr:colOff>533400</xdr:colOff>
                <xdr:row>32</xdr:row>
                <xdr:rowOff>38100</xdr:rowOff>
              </to>
            </anchor>
          </controlPr>
        </control>
      </mc:Choice>
      <mc:Fallback>
        <control shapeId="5194" r:id="rId19" name="Control 74"/>
      </mc:Fallback>
    </mc:AlternateContent>
    <mc:AlternateContent xmlns:mc="http://schemas.openxmlformats.org/markup-compatibility/2006">
      <mc:Choice Requires="x14">
        <control shapeId="5193" r:id="rId21" name="Control 73">
          <controlPr defaultSize="0" r:id="rId22">
            <anchor moveWithCells="1">
              <from>
                <xdr:col>0</xdr:col>
                <xdr:colOff>0</xdr:colOff>
                <xdr:row>31</xdr:row>
                <xdr:rowOff>0</xdr:rowOff>
              </from>
              <to>
                <xdr:col>1</xdr:col>
                <xdr:colOff>533400</xdr:colOff>
                <xdr:row>32</xdr:row>
                <xdr:rowOff>38100</xdr:rowOff>
              </to>
            </anchor>
          </controlPr>
        </control>
      </mc:Choice>
      <mc:Fallback>
        <control shapeId="5193" r:id="rId21" name="Control 73"/>
      </mc:Fallback>
    </mc:AlternateContent>
    <mc:AlternateContent xmlns:mc="http://schemas.openxmlformats.org/markup-compatibility/2006">
      <mc:Choice Requires="x14">
        <control shapeId="5191" r:id="rId23" name="Control 71">
          <controlPr defaultSize="0" r:id="rId4">
            <anchor moveWithCells="1">
              <from>
                <xdr:col>5</xdr:col>
                <xdr:colOff>0</xdr:colOff>
                <xdr:row>31</xdr:row>
                <xdr:rowOff>0</xdr:rowOff>
              </from>
              <to>
                <xdr:col>8</xdr:col>
                <xdr:colOff>314325</xdr:colOff>
                <xdr:row>34</xdr:row>
                <xdr:rowOff>180975</xdr:rowOff>
              </to>
            </anchor>
          </controlPr>
        </control>
      </mc:Choice>
      <mc:Fallback>
        <control shapeId="5191" r:id="rId23" name="Control 71"/>
      </mc:Fallback>
    </mc:AlternateContent>
    <mc:AlternateContent xmlns:mc="http://schemas.openxmlformats.org/markup-compatibility/2006">
      <mc:Choice Requires="x14">
        <control shapeId="5190" r:id="rId24" name="Control 70">
          <controlPr defaultSize="0" r:id="rId25">
            <anchor moveWithCells="1">
              <from>
                <xdr:col>2</xdr:col>
                <xdr:colOff>0</xdr:colOff>
                <xdr:row>31</xdr:row>
                <xdr:rowOff>0</xdr:rowOff>
              </from>
              <to>
                <xdr:col>3</xdr:col>
                <xdr:colOff>533400</xdr:colOff>
                <xdr:row>32</xdr:row>
                <xdr:rowOff>38100</xdr:rowOff>
              </to>
            </anchor>
          </controlPr>
        </control>
      </mc:Choice>
      <mc:Fallback>
        <control shapeId="5190" r:id="rId24" name="Control 70"/>
      </mc:Fallback>
    </mc:AlternateContent>
    <mc:AlternateContent xmlns:mc="http://schemas.openxmlformats.org/markup-compatibility/2006">
      <mc:Choice Requires="x14">
        <control shapeId="5189" r:id="rId26" name="Control 69">
          <controlPr defaultSize="0" r:id="rId27">
            <anchor moveWithCells="1">
              <from>
                <xdr:col>1</xdr:col>
                <xdr:colOff>0</xdr:colOff>
                <xdr:row>31</xdr:row>
                <xdr:rowOff>0</xdr:rowOff>
              </from>
              <to>
                <xdr:col>2</xdr:col>
                <xdr:colOff>533400</xdr:colOff>
                <xdr:row>32</xdr:row>
                <xdr:rowOff>38100</xdr:rowOff>
              </to>
            </anchor>
          </controlPr>
        </control>
      </mc:Choice>
      <mc:Fallback>
        <control shapeId="5189" r:id="rId26" name="Control 69"/>
      </mc:Fallback>
    </mc:AlternateContent>
    <mc:AlternateContent xmlns:mc="http://schemas.openxmlformats.org/markup-compatibility/2006">
      <mc:Choice Requires="x14">
        <control shapeId="5188" r:id="rId28" name="Control 68">
          <controlPr defaultSize="0" r:id="rId29">
            <anchor moveWithCells="1">
              <from>
                <xdr:col>0</xdr:col>
                <xdr:colOff>0</xdr:colOff>
                <xdr:row>31</xdr:row>
                <xdr:rowOff>0</xdr:rowOff>
              </from>
              <to>
                <xdr:col>1</xdr:col>
                <xdr:colOff>533400</xdr:colOff>
                <xdr:row>32</xdr:row>
                <xdr:rowOff>38100</xdr:rowOff>
              </to>
            </anchor>
          </controlPr>
        </control>
      </mc:Choice>
      <mc:Fallback>
        <control shapeId="5188" r:id="rId28" name="Control 68"/>
      </mc:Fallback>
    </mc:AlternateContent>
    <mc:AlternateContent xmlns:mc="http://schemas.openxmlformats.org/markup-compatibility/2006">
      <mc:Choice Requires="x14">
        <control shapeId="5186" r:id="rId30" name="Control 66">
          <controlPr defaultSize="0" r:id="rId4">
            <anchor moveWithCells="1">
              <from>
                <xdr:col>5</xdr:col>
                <xdr:colOff>0</xdr:colOff>
                <xdr:row>31</xdr:row>
                <xdr:rowOff>0</xdr:rowOff>
              </from>
              <to>
                <xdr:col>8</xdr:col>
                <xdr:colOff>314325</xdr:colOff>
                <xdr:row>34</xdr:row>
                <xdr:rowOff>180975</xdr:rowOff>
              </to>
            </anchor>
          </controlPr>
        </control>
      </mc:Choice>
      <mc:Fallback>
        <control shapeId="5186" r:id="rId30" name="Control 66"/>
      </mc:Fallback>
    </mc:AlternateContent>
    <mc:AlternateContent xmlns:mc="http://schemas.openxmlformats.org/markup-compatibility/2006">
      <mc:Choice Requires="x14">
        <control shapeId="5185" r:id="rId31" name="Control 65">
          <controlPr defaultSize="0" r:id="rId32">
            <anchor moveWithCells="1">
              <from>
                <xdr:col>2</xdr:col>
                <xdr:colOff>0</xdr:colOff>
                <xdr:row>31</xdr:row>
                <xdr:rowOff>0</xdr:rowOff>
              </from>
              <to>
                <xdr:col>3</xdr:col>
                <xdr:colOff>533400</xdr:colOff>
                <xdr:row>32</xdr:row>
                <xdr:rowOff>38100</xdr:rowOff>
              </to>
            </anchor>
          </controlPr>
        </control>
      </mc:Choice>
      <mc:Fallback>
        <control shapeId="5185" r:id="rId31" name="Control 65"/>
      </mc:Fallback>
    </mc:AlternateContent>
    <mc:AlternateContent xmlns:mc="http://schemas.openxmlformats.org/markup-compatibility/2006">
      <mc:Choice Requires="x14">
        <control shapeId="5184" r:id="rId33" name="Control 64">
          <controlPr defaultSize="0" r:id="rId34">
            <anchor moveWithCells="1">
              <from>
                <xdr:col>1</xdr:col>
                <xdr:colOff>0</xdr:colOff>
                <xdr:row>31</xdr:row>
                <xdr:rowOff>0</xdr:rowOff>
              </from>
              <to>
                <xdr:col>2</xdr:col>
                <xdr:colOff>533400</xdr:colOff>
                <xdr:row>32</xdr:row>
                <xdr:rowOff>38100</xdr:rowOff>
              </to>
            </anchor>
          </controlPr>
        </control>
      </mc:Choice>
      <mc:Fallback>
        <control shapeId="5184" r:id="rId33" name="Control 64"/>
      </mc:Fallback>
    </mc:AlternateContent>
    <mc:AlternateContent xmlns:mc="http://schemas.openxmlformats.org/markup-compatibility/2006">
      <mc:Choice Requires="x14">
        <control shapeId="5183" r:id="rId35" name="Control 63">
          <controlPr defaultSize="0" r:id="rId36">
            <anchor moveWithCells="1">
              <from>
                <xdr:col>0</xdr:col>
                <xdr:colOff>0</xdr:colOff>
                <xdr:row>31</xdr:row>
                <xdr:rowOff>0</xdr:rowOff>
              </from>
              <to>
                <xdr:col>1</xdr:col>
                <xdr:colOff>533400</xdr:colOff>
                <xdr:row>32</xdr:row>
                <xdr:rowOff>38100</xdr:rowOff>
              </to>
            </anchor>
          </controlPr>
        </control>
      </mc:Choice>
      <mc:Fallback>
        <control shapeId="5183" r:id="rId35" name="Control 63"/>
      </mc:Fallback>
    </mc:AlternateContent>
    <mc:AlternateContent xmlns:mc="http://schemas.openxmlformats.org/markup-compatibility/2006">
      <mc:Choice Requires="x14">
        <control shapeId="5181" r:id="rId37" name="Control 61">
          <controlPr defaultSize="0" r:id="rId4">
            <anchor moveWithCells="1">
              <from>
                <xdr:col>5</xdr:col>
                <xdr:colOff>0</xdr:colOff>
                <xdr:row>31</xdr:row>
                <xdr:rowOff>0</xdr:rowOff>
              </from>
              <to>
                <xdr:col>8</xdr:col>
                <xdr:colOff>314325</xdr:colOff>
                <xdr:row>34</xdr:row>
                <xdr:rowOff>180975</xdr:rowOff>
              </to>
            </anchor>
          </controlPr>
        </control>
      </mc:Choice>
      <mc:Fallback>
        <control shapeId="5181" r:id="rId37" name="Control 61"/>
      </mc:Fallback>
    </mc:AlternateContent>
    <mc:AlternateContent xmlns:mc="http://schemas.openxmlformats.org/markup-compatibility/2006">
      <mc:Choice Requires="x14">
        <control shapeId="5180" r:id="rId38" name="Control 60">
          <controlPr defaultSize="0" r:id="rId39">
            <anchor moveWithCells="1">
              <from>
                <xdr:col>2</xdr:col>
                <xdr:colOff>0</xdr:colOff>
                <xdr:row>31</xdr:row>
                <xdr:rowOff>0</xdr:rowOff>
              </from>
              <to>
                <xdr:col>3</xdr:col>
                <xdr:colOff>533400</xdr:colOff>
                <xdr:row>32</xdr:row>
                <xdr:rowOff>38100</xdr:rowOff>
              </to>
            </anchor>
          </controlPr>
        </control>
      </mc:Choice>
      <mc:Fallback>
        <control shapeId="5180" r:id="rId38" name="Control 60"/>
      </mc:Fallback>
    </mc:AlternateContent>
    <mc:AlternateContent xmlns:mc="http://schemas.openxmlformats.org/markup-compatibility/2006">
      <mc:Choice Requires="x14">
        <control shapeId="5179" r:id="rId40" name="Control 59">
          <controlPr defaultSize="0" r:id="rId41">
            <anchor moveWithCells="1">
              <from>
                <xdr:col>1</xdr:col>
                <xdr:colOff>0</xdr:colOff>
                <xdr:row>31</xdr:row>
                <xdr:rowOff>0</xdr:rowOff>
              </from>
              <to>
                <xdr:col>2</xdr:col>
                <xdr:colOff>533400</xdr:colOff>
                <xdr:row>32</xdr:row>
                <xdr:rowOff>38100</xdr:rowOff>
              </to>
            </anchor>
          </controlPr>
        </control>
      </mc:Choice>
      <mc:Fallback>
        <control shapeId="5179" r:id="rId40" name="Control 59"/>
      </mc:Fallback>
    </mc:AlternateContent>
    <mc:AlternateContent xmlns:mc="http://schemas.openxmlformats.org/markup-compatibility/2006">
      <mc:Choice Requires="x14">
        <control shapeId="5178" r:id="rId42" name="Control 58">
          <controlPr defaultSize="0" r:id="rId43">
            <anchor moveWithCells="1">
              <from>
                <xdr:col>0</xdr:col>
                <xdr:colOff>0</xdr:colOff>
                <xdr:row>31</xdr:row>
                <xdr:rowOff>0</xdr:rowOff>
              </from>
              <to>
                <xdr:col>1</xdr:col>
                <xdr:colOff>533400</xdr:colOff>
                <xdr:row>32</xdr:row>
                <xdr:rowOff>38100</xdr:rowOff>
              </to>
            </anchor>
          </controlPr>
        </control>
      </mc:Choice>
      <mc:Fallback>
        <control shapeId="5178" r:id="rId42" name="Control 58"/>
      </mc:Fallback>
    </mc:AlternateContent>
    <mc:AlternateContent xmlns:mc="http://schemas.openxmlformats.org/markup-compatibility/2006">
      <mc:Choice Requires="x14">
        <control shapeId="5176" r:id="rId44" name="Control 56">
          <controlPr defaultSize="0" r:id="rId45">
            <anchor moveWithCells="1">
              <from>
                <xdr:col>5</xdr:col>
                <xdr:colOff>0</xdr:colOff>
                <xdr:row>29</xdr:row>
                <xdr:rowOff>0</xdr:rowOff>
              </from>
              <to>
                <xdr:col>7</xdr:col>
                <xdr:colOff>209550</xdr:colOff>
                <xdr:row>29</xdr:row>
                <xdr:rowOff>666750</xdr:rowOff>
              </to>
            </anchor>
          </controlPr>
        </control>
      </mc:Choice>
      <mc:Fallback>
        <control shapeId="5176" r:id="rId44" name="Control 56"/>
      </mc:Fallback>
    </mc:AlternateContent>
    <mc:AlternateContent xmlns:mc="http://schemas.openxmlformats.org/markup-compatibility/2006">
      <mc:Choice Requires="x14">
        <control shapeId="5175" r:id="rId46" name="Control 55">
          <controlPr defaultSize="0" r:id="rId47">
            <anchor moveWithCells="1">
              <from>
                <xdr:col>2</xdr:col>
                <xdr:colOff>0</xdr:colOff>
                <xdr:row>29</xdr:row>
                <xdr:rowOff>0</xdr:rowOff>
              </from>
              <to>
                <xdr:col>3</xdr:col>
                <xdr:colOff>104775</xdr:colOff>
                <xdr:row>29</xdr:row>
                <xdr:rowOff>228600</xdr:rowOff>
              </to>
            </anchor>
          </controlPr>
        </control>
      </mc:Choice>
      <mc:Fallback>
        <control shapeId="5175" r:id="rId46" name="Control 55"/>
      </mc:Fallback>
    </mc:AlternateContent>
    <mc:AlternateContent xmlns:mc="http://schemas.openxmlformats.org/markup-compatibility/2006">
      <mc:Choice Requires="x14">
        <control shapeId="5174" r:id="rId48" name="Control 54">
          <controlPr defaultSize="0" r:id="rId49">
            <anchor moveWithCells="1">
              <from>
                <xdr:col>1</xdr:col>
                <xdr:colOff>0</xdr:colOff>
                <xdr:row>29</xdr:row>
                <xdr:rowOff>0</xdr:rowOff>
              </from>
              <to>
                <xdr:col>2</xdr:col>
                <xdr:colOff>104775</xdr:colOff>
                <xdr:row>29</xdr:row>
                <xdr:rowOff>228600</xdr:rowOff>
              </to>
            </anchor>
          </controlPr>
        </control>
      </mc:Choice>
      <mc:Fallback>
        <control shapeId="5174" r:id="rId48" name="Control 54"/>
      </mc:Fallback>
    </mc:AlternateContent>
    <mc:AlternateContent xmlns:mc="http://schemas.openxmlformats.org/markup-compatibility/2006">
      <mc:Choice Requires="x14">
        <control shapeId="5173" r:id="rId50" name="Control 53">
          <controlPr defaultSize="0" r:id="rId51">
            <anchor moveWithCells="1">
              <from>
                <xdr:col>0</xdr:col>
                <xdr:colOff>0</xdr:colOff>
                <xdr:row>29</xdr:row>
                <xdr:rowOff>0</xdr:rowOff>
              </from>
              <to>
                <xdr:col>1</xdr:col>
                <xdr:colOff>104775</xdr:colOff>
                <xdr:row>29</xdr:row>
                <xdr:rowOff>228600</xdr:rowOff>
              </to>
            </anchor>
          </controlPr>
        </control>
      </mc:Choice>
      <mc:Fallback>
        <control shapeId="5173" r:id="rId50" name="Control 53"/>
      </mc:Fallback>
    </mc:AlternateContent>
    <mc:AlternateContent xmlns:mc="http://schemas.openxmlformats.org/markup-compatibility/2006">
      <mc:Choice Requires="x14">
        <control shapeId="5171" r:id="rId52" name="Control 51">
          <controlPr defaultSize="0" r:id="rId45">
            <anchor moveWithCells="1">
              <from>
                <xdr:col>5</xdr:col>
                <xdr:colOff>0</xdr:colOff>
                <xdr:row>27</xdr:row>
                <xdr:rowOff>0</xdr:rowOff>
              </from>
              <to>
                <xdr:col>7</xdr:col>
                <xdr:colOff>209550</xdr:colOff>
                <xdr:row>27</xdr:row>
                <xdr:rowOff>666750</xdr:rowOff>
              </to>
            </anchor>
          </controlPr>
        </control>
      </mc:Choice>
      <mc:Fallback>
        <control shapeId="5171" r:id="rId52" name="Control 51"/>
      </mc:Fallback>
    </mc:AlternateContent>
    <mc:AlternateContent xmlns:mc="http://schemas.openxmlformats.org/markup-compatibility/2006">
      <mc:Choice Requires="x14">
        <control shapeId="5170" r:id="rId53" name="Control 50">
          <controlPr defaultSize="0" r:id="rId54">
            <anchor moveWithCells="1">
              <from>
                <xdr:col>2</xdr:col>
                <xdr:colOff>0</xdr:colOff>
                <xdr:row>27</xdr:row>
                <xdr:rowOff>0</xdr:rowOff>
              </from>
              <to>
                <xdr:col>3</xdr:col>
                <xdr:colOff>104775</xdr:colOff>
                <xdr:row>27</xdr:row>
                <xdr:rowOff>228600</xdr:rowOff>
              </to>
            </anchor>
          </controlPr>
        </control>
      </mc:Choice>
      <mc:Fallback>
        <control shapeId="5170" r:id="rId53" name="Control 50"/>
      </mc:Fallback>
    </mc:AlternateContent>
    <mc:AlternateContent xmlns:mc="http://schemas.openxmlformats.org/markup-compatibility/2006">
      <mc:Choice Requires="x14">
        <control shapeId="5169" r:id="rId55" name="Control 49">
          <controlPr defaultSize="0" r:id="rId56">
            <anchor moveWithCells="1">
              <from>
                <xdr:col>1</xdr:col>
                <xdr:colOff>0</xdr:colOff>
                <xdr:row>27</xdr:row>
                <xdr:rowOff>0</xdr:rowOff>
              </from>
              <to>
                <xdr:col>2</xdr:col>
                <xdr:colOff>104775</xdr:colOff>
                <xdr:row>27</xdr:row>
                <xdr:rowOff>228600</xdr:rowOff>
              </to>
            </anchor>
          </controlPr>
        </control>
      </mc:Choice>
      <mc:Fallback>
        <control shapeId="5169" r:id="rId55" name="Control 49"/>
      </mc:Fallback>
    </mc:AlternateContent>
    <mc:AlternateContent xmlns:mc="http://schemas.openxmlformats.org/markup-compatibility/2006">
      <mc:Choice Requires="x14">
        <control shapeId="5168" r:id="rId57" name="Control 48">
          <controlPr defaultSize="0" r:id="rId58">
            <anchor moveWithCells="1">
              <from>
                <xdr:col>0</xdr:col>
                <xdr:colOff>0</xdr:colOff>
                <xdr:row>27</xdr:row>
                <xdr:rowOff>0</xdr:rowOff>
              </from>
              <to>
                <xdr:col>1</xdr:col>
                <xdr:colOff>104775</xdr:colOff>
                <xdr:row>27</xdr:row>
                <xdr:rowOff>228600</xdr:rowOff>
              </to>
            </anchor>
          </controlPr>
        </control>
      </mc:Choice>
      <mc:Fallback>
        <control shapeId="5168" r:id="rId57" name="Control 48"/>
      </mc:Fallback>
    </mc:AlternateContent>
    <mc:AlternateContent xmlns:mc="http://schemas.openxmlformats.org/markup-compatibility/2006">
      <mc:Choice Requires="x14">
        <control shapeId="5135" r:id="rId59" name="Control 15">
          <controlPr defaultSize="0" r:id="rId45">
            <anchor moveWithCells="1">
              <from>
                <xdr:col>5</xdr:col>
                <xdr:colOff>0</xdr:colOff>
                <xdr:row>16</xdr:row>
                <xdr:rowOff>0</xdr:rowOff>
              </from>
              <to>
                <xdr:col>7</xdr:col>
                <xdr:colOff>209550</xdr:colOff>
                <xdr:row>19</xdr:row>
                <xdr:rowOff>95250</xdr:rowOff>
              </to>
            </anchor>
          </controlPr>
        </control>
      </mc:Choice>
      <mc:Fallback>
        <control shapeId="5135" r:id="rId59" name="Control 15"/>
      </mc:Fallback>
    </mc:AlternateContent>
    <mc:AlternateContent xmlns:mc="http://schemas.openxmlformats.org/markup-compatibility/2006">
      <mc:Choice Requires="x14">
        <control shapeId="5134" r:id="rId60" name="Control 14">
          <controlPr defaultSize="0" r:id="rId61">
            <anchor moveWithCells="1">
              <from>
                <xdr:col>2</xdr:col>
                <xdr:colOff>0</xdr:colOff>
                <xdr:row>16</xdr:row>
                <xdr:rowOff>0</xdr:rowOff>
              </from>
              <to>
                <xdr:col>3</xdr:col>
                <xdr:colOff>104775</xdr:colOff>
                <xdr:row>17</xdr:row>
                <xdr:rowOff>38100</xdr:rowOff>
              </to>
            </anchor>
          </controlPr>
        </control>
      </mc:Choice>
      <mc:Fallback>
        <control shapeId="5134" r:id="rId60" name="Control 14"/>
      </mc:Fallback>
    </mc:AlternateContent>
    <mc:AlternateContent xmlns:mc="http://schemas.openxmlformats.org/markup-compatibility/2006">
      <mc:Choice Requires="x14">
        <control shapeId="5133" r:id="rId62" name="Control 13">
          <controlPr defaultSize="0" r:id="rId63">
            <anchor moveWithCells="1">
              <from>
                <xdr:col>1</xdr:col>
                <xdr:colOff>0</xdr:colOff>
                <xdr:row>16</xdr:row>
                <xdr:rowOff>0</xdr:rowOff>
              </from>
              <to>
                <xdr:col>2</xdr:col>
                <xdr:colOff>104775</xdr:colOff>
                <xdr:row>17</xdr:row>
                <xdr:rowOff>38100</xdr:rowOff>
              </to>
            </anchor>
          </controlPr>
        </control>
      </mc:Choice>
      <mc:Fallback>
        <control shapeId="5133" r:id="rId62" name="Control 13"/>
      </mc:Fallback>
    </mc:AlternateContent>
    <mc:AlternateContent xmlns:mc="http://schemas.openxmlformats.org/markup-compatibility/2006">
      <mc:Choice Requires="x14">
        <control shapeId="5132" r:id="rId64" name="Control 12">
          <controlPr defaultSize="0" r:id="rId65">
            <anchor moveWithCells="1">
              <from>
                <xdr:col>0</xdr:col>
                <xdr:colOff>0</xdr:colOff>
                <xdr:row>16</xdr:row>
                <xdr:rowOff>0</xdr:rowOff>
              </from>
              <to>
                <xdr:col>1</xdr:col>
                <xdr:colOff>104775</xdr:colOff>
                <xdr:row>17</xdr:row>
                <xdr:rowOff>38100</xdr:rowOff>
              </to>
            </anchor>
          </controlPr>
        </control>
      </mc:Choice>
      <mc:Fallback>
        <control shapeId="5132" r:id="rId64" name="Control 12"/>
      </mc:Fallback>
    </mc:AlternateContent>
    <mc:AlternateContent xmlns:mc="http://schemas.openxmlformats.org/markup-compatibility/2006">
      <mc:Choice Requires="x14">
        <control shapeId="5130" r:id="rId66" name="Control 10">
          <controlPr defaultSize="0" r:id="rId45">
            <anchor moveWithCells="1">
              <from>
                <xdr:col>5</xdr:col>
                <xdr:colOff>0</xdr:colOff>
                <xdr:row>14</xdr:row>
                <xdr:rowOff>0</xdr:rowOff>
              </from>
              <to>
                <xdr:col>7</xdr:col>
                <xdr:colOff>209550</xdr:colOff>
                <xdr:row>14</xdr:row>
                <xdr:rowOff>666750</xdr:rowOff>
              </to>
            </anchor>
          </controlPr>
        </control>
      </mc:Choice>
      <mc:Fallback>
        <control shapeId="5130" r:id="rId66" name="Control 10"/>
      </mc:Fallback>
    </mc:AlternateContent>
    <mc:AlternateContent xmlns:mc="http://schemas.openxmlformats.org/markup-compatibility/2006">
      <mc:Choice Requires="x14">
        <control shapeId="5129" r:id="rId67" name="Control 9">
          <controlPr defaultSize="0" r:id="rId68">
            <anchor moveWithCells="1">
              <from>
                <xdr:col>2</xdr:col>
                <xdr:colOff>0</xdr:colOff>
                <xdr:row>14</xdr:row>
                <xdr:rowOff>0</xdr:rowOff>
              </from>
              <to>
                <xdr:col>3</xdr:col>
                <xdr:colOff>104775</xdr:colOff>
                <xdr:row>14</xdr:row>
                <xdr:rowOff>228600</xdr:rowOff>
              </to>
            </anchor>
          </controlPr>
        </control>
      </mc:Choice>
      <mc:Fallback>
        <control shapeId="5129" r:id="rId67" name="Control 9"/>
      </mc:Fallback>
    </mc:AlternateContent>
    <mc:AlternateContent xmlns:mc="http://schemas.openxmlformats.org/markup-compatibility/2006">
      <mc:Choice Requires="x14">
        <control shapeId="5128" r:id="rId69" name="Control 8">
          <controlPr defaultSize="0" r:id="rId70">
            <anchor moveWithCells="1">
              <from>
                <xdr:col>1</xdr:col>
                <xdr:colOff>0</xdr:colOff>
                <xdr:row>14</xdr:row>
                <xdr:rowOff>0</xdr:rowOff>
              </from>
              <to>
                <xdr:col>2</xdr:col>
                <xdr:colOff>104775</xdr:colOff>
                <xdr:row>14</xdr:row>
                <xdr:rowOff>228600</xdr:rowOff>
              </to>
            </anchor>
          </controlPr>
        </control>
      </mc:Choice>
      <mc:Fallback>
        <control shapeId="5128" r:id="rId69" name="Control 8"/>
      </mc:Fallback>
    </mc:AlternateContent>
    <mc:AlternateContent xmlns:mc="http://schemas.openxmlformats.org/markup-compatibility/2006">
      <mc:Choice Requires="x14">
        <control shapeId="5127" r:id="rId71" name="Control 7">
          <controlPr defaultSize="0" r:id="rId72">
            <anchor moveWithCells="1">
              <from>
                <xdr:col>0</xdr:col>
                <xdr:colOff>0</xdr:colOff>
                <xdr:row>14</xdr:row>
                <xdr:rowOff>0</xdr:rowOff>
              </from>
              <to>
                <xdr:col>1</xdr:col>
                <xdr:colOff>104775</xdr:colOff>
                <xdr:row>14</xdr:row>
                <xdr:rowOff>228600</xdr:rowOff>
              </to>
            </anchor>
          </controlPr>
        </control>
      </mc:Choice>
      <mc:Fallback>
        <control shapeId="5127" r:id="rId71" name="Control 7"/>
      </mc:Fallback>
    </mc:AlternateContent>
    <mc:AlternateContent xmlns:mc="http://schemas.openxmlformats.org/markup-compatibility/2006">
      <mc:Choice Requires="x14">
        <control shapeId="5125" r:id="rId73" name="Control 5">
          <controlPr defaultSize="0" r:id="rId4">
            <anchor moveWithCells="1">
              <from>
                <xdr:col>5</xdr:col>
                <xdr:colOff>0</xdr:colOff>
                <xdr:row>5</xdr:row>
                <xdr:rowOff>0</xdr:rowOff>
              </from>
              <to>
                <xdr:col>8</xdr:col>
                <xdr:colOff>314325</xdr:colOff>
                <xdr:row>5</xdr:row>
                <xdr:rowOff>752475</xdr:rowOff>
              </to>
            </anchor>
          </controlPr>
        </control>
      </mc:Choice>
      <mc:Fallback>
        <control shapeId="5125" r:id="rId73" name="Control 5"/>
      </mc:Fallback>
    </mc:AlternateContent>
    <mc:AlternateContent xmlns:mc="http://schemas.openxmlformats.org/markup-compatibility/2006">
      <mc:Choice Requires="x14">
        <control shapeId="5124" r:id="rId74" name="Control 4">
          <controlPr defaultSize="0" r:id="rId75">
            <anchor moveWithCells="1">
              <from>
                <xdr:col>2</xdr:col>
                <xdr:colOff>0</xdr:colOff>
                <xdr:row>5</xdr:row>
                <xdr:rowOff>0</xdr:rowOff>
              </from>
              <to>
                <xdr:col>3</xdr:col>
                <xdr:colOff>104775</xdr:colOff>
                <xdr:row>5</xdr:row>
                <xdr:rowOff>228600</xdr:rowOff>
              </to>
            </anchor>
          </controlPr>
        </control>
      </mc:Choice>
      <mc:Fallback>
        <control shapeId="5124" r:id="rId74" name="Control 4"/>
      </mc:Fallback>
    </mc:AlternateContent>
    <mc:AlternateContent xmlns:mc="http://schemas.openxmlformats.org/markup-compatibility/2006">
      <mc:Choice Requires="x14">
        <control shapeId="5123" r:id="rId76" name="Control 3">
          <controlPr defaultSize="0" r:id="rId77">
            <anchor moveWithCells="1">
              <from>
                <xdr:col>1</xdr:col>
                <xdr:colOff>0</xdr:colOff>
                <xdr:row>5</xdr:row>
                <xdr:rowOff>0</xdr:rowOff>
              </from>
              <to>
                <xdr:col>2</xdr:col>
                <xdr:colOff>104775</xdr:colOff>
                <xdr:row>5</xdr:row>
                <xdr:rowOff>228600</xdr:rowOff>
              </to>
            </anchor>
          </controlPr>
        </control>
      </mc:Choice>
      <mc:Fallback>
        <control shapeId="5123" r:id="rId76" name="Control 3"/>
      </mc:Fallback>
    </mc:AlternateContent>
    <mc:AlternateContent xmlns:mc="http://schemas.openxmlformats.org/markup-compatibility/2006">
      <mc:Choice Requires="x14">
        <control shapeId="5122" r:id="rId78" name="Control 2">
          <controlPr defaultSize="0" r:id="rId79">
            <anchor moveWithCells="1">
              <from>
                <xdr:col>0</xdr:col>
                <xdr:colOff>0</xdr:colOff>
                <xdr:row>5</xdr:row>
                <xdr:rowOff>0</xdr:rowOff>
              </from>
              <to>
                <xdr:col>1</xdr:col>
                <xdr:colOff>104775</xdr:colOff>
                <xdr:row>5</xdr:row>
                <xdr:rowOff>228600</xdr:rowOff>
              </to>
            </anchor>
          </controlPr>
        </control>
      </mc:Choice>
      <mc:Fallback>
        <control shapeId="5122" r:id="rId78" name="Control 2"/>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9"/>
  <sheetViews>
    <sheetView workbookViewId="0">
      <selection activeCell="F7" sqref="F7"/>
    </sheetView>
  </sheetViews>
  <sheetFormatPr baseColWidth="10" defaultRowHeight="15" x14ac:dyDescent="0.25"/>
  <sheetData>
    <row r="4" spans="3:6" x14ac:dyDescent="0.25">
      <c r="C4" t="s">
        <v>323</v>
      </c>
    </row>
    <row r="6" spans="3:6" x14ac:dyDescent="0.25">
      <c r="C6" t="s">
        <v>324</v>
      </c>
      <c r="F6" t="s">
        <v>325</v>
      </c>
    </row>
    <row r="7" spans="3:6" x14ac:dyDescent="0.25">
      <c r="C7" t="s">
        <v>326</v>
      </c>
      <c r="F7" t="s">
        <v>327</v>
      </c>
    </row>
    <row r="8" spans="3:6" x14ac:dyDescent="0.25">
      <c r="C8" t="s">
        <v>328</v>
      </c>
      <c r="F8" t="s">
        <v>329</v>
      </c>
    </row>
    <row r="9" spans="3:6" x14ac:dyDescent="0.25">
      <c r="C9" t="s">
        <v>330</v>
      </c>
      <c r="F9" t="s">
        <v>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OAC</vt:lpstr>
      <vt:lpstr>PO COMUNIC.</vt:lpstr>
      <vt:lpstr>auditoria interna</vt:lpstr>
      <vt:lpstr>mapa riesgos</vt:lpstr>
      <vt:lpstr>INDIC. ENT. EX</vt:lpstr>
      <vt:lpstr>INDIC. CAL</vt:lpstr>
      <vt:lpstr>Escalas</vt:lpstr>
      <vt:lpstr>OAC!Área_de_impresión</vt:lpstr>
      <vt:lpstr>OAC!Títulos_a_imprimir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2019-01-31T22:50:41Z</cp:lastPrinted>
  <dcterms:created xsi:type="dcterms:W3CDTF">2018-01-22T14:02:31Z</dcterms:created>
  <dcterms:modified xsi:type="dcterms:W3CDTF">2019-04-09T20:34:28Z</dcterms:modified>
</cp:coreProperties>
</file>